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KATEDRA\PLANOWANIE 2025-26\"/>
    </mc:Choice>
  </mc:AlternateContent>
  <xr:revisionPtr revIDLastSave="0" documentId="13_ncr:1_{E18ED5C4-5A50-4043-8A51-EDBD3E6C4D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 studiów" sheetId="9" r:id="rId1"/>
    <sheet name="Zliczanie dyscyplin" sheetId="10" r:id="rId2"/>
    <sheet name="grupy dyscyplin" sheetId="11" state="hidden" r:id="rId3"/>
  </sheets>
  <definedNames>
    <definedName name="_xlnm.Print_Area" localSheetId="0">'Plan studiów'!$A$1:$BG$122</definedName>
    <definedName name="_xlnm.Print_Titles" localSheetId="0">'Plan studiów'!$12:$16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5" i="9" l="1"/>
  <c r="BF85" i="9"/>
  <c r="F39" i="9"/>
  <c r="E70" i="9"/>
  <c r="E43" i="9"/>
  <c r="BA71" i="9"/>
  <c r="BA108" i="9" s="1"/>
  <c r="E48" i="9"/>
  <c r="F27" i="9"/>
  <c r="N105" i="9"/>
  <c r="BE110" i="9"/>
  <c r="G27" i="9"/>
  <c r="Q50" i="9"/>
  <c r="Q108" i="9" s="1"/>
  <c r="X50" i="9"/>
  <c r="X108" i="9" s="1"/>
  <c r="AL50" i="9"/>
  <c r="E44" i="9"/>
  <c r="E45" i="9"/>
  <c r="E46" i="9"/>
  <c r="E47" i="9"/>
  <c r="E49" i="9"/>
  <c r="E42" i="9"/>
  <c r="H50" i="9"/>
  <c r="K105" i="9"/>
  <c r="AA105" i="9"/>
  <c r="AA108" i="9" s="1"/>
  <c r="AB105" i="9"/>
  <c r="AH105" i="9"/>
  <c r="AH108" i="9" s="1"/>
  <c r="AI105" i="9"/>
  <c r="AO105" i="9"/>
  <c r="AO108" i="9" s="1"/>
  <c r="AP105" i="9"/>
  <c r="AV105" i="9"/>
  <c r="AV108" i="9" s="1"/>
  <c r="AW105" i="9"/>
  <c r="BC105" i="9"/>
  <c r="BC108" i="9" s="1"/>
  <c r="BD105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91" i="9"/>
  <c r="N88" i="9"/>
  <c r="Z88" i="9"/>
  <c r="Z108" i="9" s="1"/>
  <c r="AB88" i="9"/>
  <c r="AG88" i="9"/>
  <c r="AG108" i="9" s="1"/>
  <c r="AI88" i="9"/>
  <c r="AN88" i="9"/>
  <c r="AN108" i="9" s="1"/>
  <c r="AP88" i="9"/>
  <c r="AU88" i="9"/>
  <c r="AU108" i="9" s="1"/>
  <c r="AW88" i="9"/>
  <c r="BB88" i="9"/>
  <c r="BB108" i="9" s="1"/>
  <c r="BD88" i="9"/>
  <c r="J88" i="9"/>
  <c r="E75" i="9"/>
  <c r="E76" i="9"/>
  <c r="E77" i="9"/>
  <c r="E78" i="9"/>
  <c r="E79" i="9"/>
  <c r="E80" i="9"/>
  <c r="E81" i="9"/>
  <c r="E82" i="9"/>
  <c r="E83" i="9"/>
  <c r="E84" i="9"/>
  <c r="E86" i="9"/>
  <c r="E87" i="9"/>
  <c r="E74" i="9"/>
  <c r="M50" i="9"/>
  <c r="N50" i="9"/>
  <c r="O50" i="9"/>
  <c r="P50" i="9"/>
  <c r="U50" i="9"/>
  <c r="V50" i="9"/>
  <c r="W50" i="9"/>
  <c r="AB50" i="9"/>
  <c r="AI50" i="9"/>
  <c r="AJ50" i="9"/>
  <c r="AK50" i="9"/>
  <c r="AP50" i="9"/>
  <c r="BF31" i="9"/>
  <c r="BF32" i="9"/>
  <c r="BF33" i="9"/>
  <c r="BF34" i="9"/>
  <c r="BF35" i="9"/>
  <c r="BF36" i="9"/>
  <c r="BF37" i="9"/>
  <c r="BF38" i="9"/>
  <c r="BF20" i="9"/>
  <c r="BF21" i="9"/>
  <c r="BF22" i="9"/>
  <c r="BF23" i="9"/>
  <c r="BF24" i="9"/>
  <c r="BF25" i="9"/>
  <c r="BF26" i="9"/>
  <c r="BF19" i="9"/>
  <c r="BF30" i="9"/>
  <c r="BF42" i="9"/>
  <c r="BF43" i="9"/>
  <c r="BF44" i="9"/>
  <c r="BF45" i="9"/>
  <c r="BF46" i="9"/>
  <c r="BF47" i="9"/>
  <c r="BF48" i="9"/>
  <c r="BF49" i="9"/>
  <c r="BF52" i="9"/>
  <c r="BF53" i="9"/>
  <c r="BF57" i="9"/>
  <c r="BF58" i="9"/>
  <c r="BF59" i="9"/>
  <c r="BF60" i="9"/>
  <c r="BF61" i="9"/>
  <c r="BF62" i="9"/>
  <c r="BF63" i="9"/>
  <c r="BF64" i="9"/>
  <c r="BF65" i="9"/>
  <c r="BF66" i="9"/>
  <c r="BF67" i="9"/>
  <c r="BF68" i="9"/>
  <c r="BF69" i="9"/>
  <c r="BF70" i="9"/>
  <c r="BF74" i="9"/>
  <c r="BF75" i="9"/>
  <c r="BF76" i="9"/>
  <c r="BF77" i="9"/>
  <c r="BF78" i="9"/>
  <c r="BF79" i="9"/>
  <c r="BF80" i="9"/>
  <c r="BF81" i="9"/>
  <c r="BF82" i="9"/>
  <c r="BF83" i="9"/>
  <c r="BF84" i="9"/>
  <c r="BF86" i="9"/>
  <c r="BF87" i="9"/>
  <c r="BF91" i="9"/>
  <c r="BF92" i="9"/>
  <c r="BF93" i="9"/>
  <c r="BF94" i="9"/>
  <c r="BF95" i="9"/>
  <c r="BF96" i="9"/>
  <c r="BF97" i="9"/>
  <c r="BF98" i="9"/>
  <c r="BF99" i="9"/>
  <c r="BF100" i="9"/>
  <c r="BF101" i="9"/>
  <c r="BF102" i="9"/>
  <c r="BF103" i="9"/>
  <c r="BF104" i="9"/>
  <c r="F71" i="9"/>
  <c r="G71" i="9"/>
  <c r="H71" i="9"/>
  <c r="M71" i="9"/>
  <c r="N71" i="9"/>
  <c r="AC71" i="9"/>
  <c r="AC108" i="9" s="1"/>
  <c r="AD71" i="9"/>
  <c r="AE71" i="9"/>
  <c r="AE108" i="9" s="1"/>
  <c r="AI71" i="9"/>
  <c r="AJ71" i="9"/>
  <c r="AK71" i="9"/>
  <c r="AL71" i="9"/>
  <c r="AP71" i="9"/>
  <c r="AQ71" i="9"/>
  <c r="AQ108" i="9" s="1"/>
  <c r="AS71" i="9"/>
  <c r="AS108" i="9" s="1"/>
  <c r="AW71" i="9"/>
  <c r="AX71" i="9"/>
  <c r="AX108" i="9" s="1"/>
  <c r="AZ71" i="9"/>
  <c r="AZ108" i="9" s="1"/>
  <c r="BD71" i="9"/>
  <c r="E58" i="9"/>
  <c r="E59" i="9"/>
  <c r="E60" i="9"/>
  <c r="E61" i="9"/>
  <c r="E62" i="9"/>
  <c r="E63" i="9"/>
  <c r="E64" i="9"/>
  <c r="E65" i="9"/>
  <c r="E66" i="9"/>
  <c r="E67" i="9"/>
  <c r="E68" i="9"/>
  <c r="E57" i="9"/>
  <c r="G39" i="9"/>
  <c r="M39" i="9"/>
  <c r="N39" i="9"/>
  <c r="O39" i="9"/>
  <c r="P39" i="9"/>
  <c r="U39" i="9"/>
  <c r="V39" i="9"/>
  <c r="W39" i="9"/>
  <c r="AB39" i="9"/>
  <c r="AD39" i="9"/>
  <c r="AI39" i="9"/>
  <c r="AK39" i="9"/>
  <c r="AP39" i="9"/>
  <c r="E31" i="9"/>
  <c r="E32" i="9"/>
  <c r="E33" i="9"/>
  <c r="E34" i="9"/>
  <c r="E35" i="9"/>
  <c r="E36" i="9"/>
  <c r="E37" i="9"/>
  <c r="E38" i="9"/>
  <c r="E30" i="9"/>
  <c r="F50" i="9"/>
  <c r="G50" i="9"/>
  <c r="M27" i="9"/>
  <c r="N27" i="9"/>
  <c r="O27" i="9"/>
  <c r="P27" i="9"/>
  <c r="U27" i="9"/>
  <c r="V27" i="9"/>
  <c r="W27" i="9"/>
  <c r="AB27" i="9"/>
  <c r="E20" i="9"/>
  <c r="E21" i="9"/>
  <c r="E22" i="9"/>
  <c r="E23" i="9"/>
  <c r="E24" i="9"/>
  <c r="E25" i="9"/>
  <c r="E26" i="9"/>
  <c r="E19" i="9"/>
  <c r="C5" i="10"/>
  <c r="E5" i="10"/>
  <c r="C4" i="10"/>
  <c r="E4" i="10"/>
  <c r="C3" i="10"/>
  <c r="E3" i="10"/>
  <c r="C6" i="10"/>
  <c r="E6" i="10"/>
  <c r="C7" i="10"/>
  <c r="E7" i="10"/>
  <c r="C8" i="10"/>
  <c r="E8" i="10"/>
  <c r="C2" i="10"/>
  <c r="E2" i="10"/>
  <c r="C9" i="10"/>
  <c r="E9" i="10"/>
  <c r="C10" i="10"/>
  <c r="E10" i="10"/>
  <c r="C11" i="10"/>
  <c r="E11" i="10"/>
  <c r="C12" i="10"/>
  <c r="E12" i="10"/>
  <c r="C13" i="10"/>
  <c r="E13" i="10"/>
  <c r="C14" i="10"/>
  <c r="E14" i="10"/>
  <c r="C15" i="10"/>
  <c r="E15" i="10"/>
  <c r="C16" i="10"/>
  <c r="E16" i="10"/>
  <c r="C17" i="10"/>
  <c r="E17" i="10"/>
  <c r="C18" i="10"/>
  <c r="E18" i="10"/>
  <c r="C19" i="10"/>
  <c r="E19" i="10"/>
  <c r="C20" i="10"/>
  <c r="E20" i="10"/>
  <c r="C21" i="10"/>
  <c r="E21" i="10"/>
  <c r="C22" i="10"/>
  <c r="E22" i="10"/>
  <c r="C23" i="10"/>
  <c r="E23" i="10"/>
  <c r="C24" i="10"/>
  <c r="E24" i="10"/>
  <c r="C25" i="10"/>
  <c r="E25" i="10"/>
  <c r="C26" i="10"/>
  <c r="E26" i="10"/>
  <c r="C27" i="10"/>
  <c r="E27" i="10"/>
  <c r="C28" i="10"/>
  <c r="E28" i="10"/>
  <c r="C29" i="10"/>
  <c r="E29" i="10"/>
  <c r="C30" i="10"/>
  <c r="E30" i="10"/>
  <c r="C31" i="10"/>
  <c r="E31" i="10"/>
  <c r="C32" i="10"/>
  <c r="E32" i="10"/>
  <c r="C33" i="10"/>
  <c r="E33" i="10"/>
  <c r="C34" i="10"/>
  <c r="E34" i="10"/>
  <c r="C35" i="10"/>
  <c r="E35" i="10"/>
  <c r="C36" i="10"/>
  <c r="E36" i="10"/>
  <c r="C37" i="10"/>
  <c r="E37" i="10"/>
  <c r="C38" i="10"/>
  <c r="E38" i="10"/>
  <c r="C39" i="10"/>
  <c r="E39" i="10"/>
  <c r="C40" i="10"/>
  <c r="E40" i="10"/>
  <c r="C41" i="10"/>
  <c r="E41" i="10"/>
  <c r="C42" i="10"/>
  <c r="E42" i="10"/>
  <c r="C43" i="10"/>
  <c r="E43" i="10"/>
  <c r="C44" i="10"/>
  <c r="E44" i="10"/>
  <c r="C45" i="10"/>
  <c r="E45" i="10"/>
  <c r="C46" i="10"/>
  <c r="E46" i="10"/>
  <c r="C47" i="10"/>
  <c r="E47" i="10"/>
  <c r="C48" i="10"/>
  <c r="E48" i="10"/>
  <c r="C49" i="10"/>
  <c r="E49" i="10"/>
  <c r="B49" i="10"/>
  <c r="D49" i="10"/>
  <c r="D8" i="10"/>
  <c r="B8" i="10"/>
  <c r="D9" i="10"/>
  <c r="B9" i="10"/>
  <c r="D6" i="10"/>
  <c r="B6" i="10"/>
  <c r="D4" i="10"/>
  <c r="B4" i="10"/>
  <c r="D3" i="10"/>
  <c r="B3" i="10"/>
  <c r="D12" i="10"/>
  <c r="B12" i="10"/>
  <c r="D13" i="10"/>
  <c r="B13" i="10"/>
  <c r="D10" i="10"/>
  <c r="B10" i="10"/>
  <c r="D14" i="10"/>
  <c r="B14" i="10"/>
  <c r="D7" i="10"/>
  <c r="B7" i="10"/>
  <c r="D2" i="10"/>
  <c r="B2" i="10"/>
  <c r="D15" i="10"/>
  <c r="B15" i="10"/>
  <c r="D16" i="10"/>
  <c r="B16" i="10"/>
  <c r="D17" i="10"/>
  <c r="B17" i="10"/>
  <c r="D18" i="10"/>
  <c r="B18" i="10"/>
  <c r="D19" i="10"/>
  <c r="B19" i="10"/>
  <c r="D20" i="10"/>
  <c r="B20" i="10"/>
  <c r="D5" i="10"/>
  <c r="B5" i="10"/>
  <c r="D21" i="10"/>
  <c r="B21" i="10"/>
  <c r="D22" i="10"/>
  <c r="B22" i="10"/>
  <c r="D23" i="10"/>
  <c r="B23" i="10"/>
  <c r="D24" i="10"/>
  <c r="B24" i="10"/>
  <c r="D25" i="10"/>
  <c r="B25" i="10"/>
  <c r="D11" i="10"/>
  <c r="B11" i="10"/>
  <c r="D26" i="10"/>
  <c r="B26" i="10"/>
  <c r="D27" i="10"/>
  <c r="B27" i="10"/>
  <c r="D28" i="10"/>
  <c r="B28" i="10"/>
  <c r="D29" i="10"/>
  <c r="B29" i="10"/>
  <c r="D30" i="10"/>
  <c r="B30" i="10"/>
  <c r="D31" i="10"/>
  <c r="B31" i="10"/>
  <c r="D32" i="10"/>
  <c r="B32" i="10"/>
  <c r="D33" i="10"/>
  <c r="B33" i="10"/>
  <c r="D34" i="10"/>
  <c r="B34" i="10"/>
  <c r="D35" i="10"/>
  <c r="B35" i="10"/>
  <c r="D36" i="10"/>
  <c r="B36" i="10"/>
  <c r="D37" i="10"/>
  <c r="B37" i="10"/>
  <c r="D38" i="10"/>
  <c r="B38" i="10"/>
  <c r="D39" i="10"/>
  <c r="B39" i="10"/>
  <c r="D40" i="10"/>
  <c r="B40" i="10"/>
  <c r="D41" i="10"/>
  <c r="B41" i="10"/>
  <c r="D42" i="10"/>
  <c r="B42" i="10"/>
  <c r="D43" i="10"/>
  <c r="B43" i="10"/>
  <c r="D44" i="10"/>
  <c r="B44" i="10"/>
  <c r="D45" i="10"/>
  <c r="B45" i="10"/>
  <c r="D46" i="10"/>
  <c r="B46" i="10"/>
  <c r="D47" i="10"/>
  <c r="B47" i="10"/>
  <c r="D48" i="10"/>
  <c r="B48" i="10"/>
  <c r="N2" i="10"/>
  <c r="E50" i="9" l="1"/>
  <c r="AX109" i="9"/>
  <c r="AB107" i="9"/>
  <c r="V111" i="9" s="1"/>
  <c r="AP107" i="9"/>
  <c r="AJ111" i="9" s="1"/>
  <c r="G15" i="10"/>
  <c r="AW107" i="9"/>
  <c r="AQ111" i="9" s="1"/>
  <c r="AJ108" i="9"/>
  <c r="G23" i="10"/>
  <c r="V108" i="9"/>
  <c r="AQ109" i="9"/>
  <c r="O108" i="9"/>
  <c r="W108" i="9"/>
  <c r="E88" i="9"/>
  <c r="E105" i="9"/>
  <c r="E39" i="9"/>
  <c r="AK108" i="9"/>
  <c r="P108" i="9"/>
  <c r="AL108" i="9"/>
  <c r="BD107" i="9"/>
  <c r="AX111" i="9" s="1"/>
  <c r="AD108" i="9"/>
  <c r="AC109" i="9" s="1"/>
  <c r="AI107" i="9"/>
  <c r="AC111" i="9" s="1"/>
  <c r="E27" i="9"/>
  <c r="U107" i="9"/>
  <c r="O111" i="9" s="1"/>
  <c r="BF107" i="9"/>
  <c r="G33" i="10"/>
  <c r="G37" i="10"/>
  <c r="G21" i="10"/>
  <c r="G13" i="10"/>
  <c r="G6" i="10"/>
  <c r="G48" i="10"/>
  <c r="G16" i="10"/>
  <c r="G14" i="10"/>
  <c r="F47" i="10"/>
  <c r="F12" i="10"/>
  <c r="G2" i="10"/>
  <c r="G47" i="10"/>
  <c r="G39" i="10"/>
  <c r="G25" i="10"/>
  <c r="G9" i="10"/>
  <c r="F26" i="10"/>
  <c r="F16" i="10"/>
  <c r="F14" i="10"/>
  <c r="F3" i="10"/>
  <c r="F8" i="10"/>
  <c r="G43" i="10"/>
  <c r="G35" i="10"/>
  <c r="G31" i="10"/>
  <c r="G27" i="10"/>
  <c r="G19" i="10"/>
  <c r="G11" i="10"/>
  <c r="G8" i="10"/>
  <c r="G4" i="10"/>
  <c r="F45" i="10"/>
  <c r="F41" i="10"/>
  <c r="F37" i="10"/>
  <c r="F29" i="10"/>
  <c r="G45" i="10"/>
  <c r="G18" i="10"/>
  <c r="G49" i="10"/>
  <c r="G41" i="10"/>
  <c r="G29" i="10"/>
  <c r="G17" i="10"/>
  <c r="F18" i="10"/>
  <c r="F13" i="10"/>
  <c r="F43" i="10"/>
  <c r="F39" i="10"/>
  <c r="F35" i="10"/>
  <c r="F31" i="10"/>
  <c r="F27" i="10"/>
  <c r="F24" i="10"/>
  <c r="F5" i="10"/>
  <c r="F2" i="10"/>
  <c r="F6" i="10"/>
  <c r="G5" i="10"/>
  <c r="F19" i="10"/>
  <c r="F15" i="10"/>
  <c r="F10" i="10"/>
  <c r="F4" i="10"/>
  <c r="G32" i="10"/>
  <c r="G30" i="10"/>
  <c r="G26" i="10"/>
  <c r="G24" i="10"/>
  <c r="G10" i="10"/>
  <c r="F11" i="10"/>
  <c r="F48" i="10"/>
  <c r="F46" i="10"/>
  <c r="F44" i="10"/>
  <c r="F42" i="10"/>
  <c r="F40" i="10"/>
  <c r="F38" i="10"/>
  <c r="F36" i="10"/>
  <c r="F34" i="10"/>
  <c r="F32" i="10"/>
  <c r="F30" i="10"/>
  <c r="F28" i="10"/>
  <c r="F25" i="10"/>
  <c r="F23" i="10"/>
  <c r="F21" i="10"/>
  <c r="F20" i="10"/>
  <c r="G44" i="10"/>
  <c r="G40" i="10"/>
  <c r="G36" i="10"/>
  <c r="G28" i="10"/>
  <c r="G22" i="10"/>
  <c r="G20" i="10"/>
  <c r="G12" i="10"/>
  <c r="G7" i="10"/>
  <c r="F33" i="10"/>
  <c r="F22" i="10"/>
  <c r="F17" i="10"/>
  <c r="F7" i="10"/>
  <c r="F9" i="10"/>
  <c r="F49" i="10"/>
  <c r="G46" i="10"/>
  <c r="G42" i="10"/>
  <c r="G38" i="10"/>
  <c r="G34" i="10"/>
  <c r="G3" i="10"/>
  <c r="O109" i="9" l="1"/>
  <c r="V109" i="9"/>
  <c r="BE111" i="9"/>
  <c r="AJ109" i="9"/>
  <c r="N1" i="10"/>
  <c r="H16" i="10" s="1"/>
  <c r="I16" i="10" s="1"/>
  <c r="BE109" i="9" l="1"/>
  <c r="H22" i="10"/>
  <c r="I22" i="10" s="1"/>
  <c r="H32" i="10"/>
  <c r="I32" i="10" s="1"/>
  <c r="H14" i="10"/>
  <c r="I14" i="10" s="1"/>
  <c r="H5" i="10"/>
  <c r="I5" i="10" s="1"/>
  <c r="H31" i="10"/>
  <c r="I31" i="10" s="1"/>
  <c r="H12" i="10"/>
  <c r="I12" i="10" s="1"/>
  <c r="H13" i="10"/>
  <c r="I13" i="10" s="1"/>
  <c r="H34" i="10"/>
  <c r="I34" i="10" s="1"/>
  <c r="H23" i="10"/>
  <c r="I23" i="10" s="1"/>
  <c r="H35" i="10"/>
  <c r="I35" i="10" s="1"/>
  <c r="H2" i="10"/>
  <c r="I2" i="10" s="1"/>
  <c r="H24" i="10"/>
  <c r="I24" i="10" s="1"/>
  <c r="H33" i="10"/>
  <c r="I33" i="10" s="1"/>
  <c r="H45" i="10"/>
  <c r="I45" i="10" s="1"/>
  <c r="H3" i="10"/>
  <c r="I3" i="10" s="1"/>
  <c r="H41" i="10"/>
  <c r="I41" i="10" s="1"/>
  <c r="H30" i="10"/>
  <c r="I30" i="10" s="1"/>
  <c r="H25" i="10"/>
  <c r="I25" i="10" s="1"/>
  <c r="H18" i="10"/>
  <c r="I18" i="10" s="1"/>
  <c r="H40" i="10"/>
  <c r="I40" i="10" s="1"/>
  <c r="H47" i="10"/>
  <c r="I47" i="10" s="1"/>
  <c r="H27" i="10"/>
  <c r="I27" i="10" s="1"/>
  <c r="H39" i="10"/>
  <c r="I39" i="10" s="1"/>
  <c r="H10" i="10"/>
  <c r="I10" i="10" s="1"/>
  <c r="H19" i="10"/>
  <c r="I19" i="10" s="1"/>
  <c r="H37" i="10"/>
  <c r="I37" i="10" s="1"/>
  <c r="H48" i="10"/>
  <c r="I48" i="10" s="1"/>
  <c r="H38" i="10"/>
  <c r="I38" i="10" s="1"/>
  <c r="H44" i="10"/>
  <c r="I44" i="10" s="1"/>
  <c r="H43" i="10"/>
  <c r="I43" i="10" s="1"/>
  <c r="H36" i="10"/>
  <c r="I36" i="10" s="1"/>
  <c r="H29" i="10"/>
  <c r="I29" i="10" s="1"/>
  <c r="H46" i="10"/>
  <c r="I46" i="10" s="1"/>
  <c r="H9" i="10"/>
  <c r="I9" i="10" s="1"/>
  <c r="H11" i="10"/>
  <c r="I11" i="10" s="1"/>
  <c r="H49" i="10"/>
  <c r="I49" i="10" s="1"/>
  <c r="H6" i="10"/>
  <c r="I6" i="10" s="1"/>
  <c r="H8" i="10"/>
  <c r="I8" i="10" s="1"/>
  <c r="H42" i="10"/>
  <c r="I42" i="10" s="1"/>
  <c r="H21" i="10"/>
  <c r="I21" i="10" s="1"/>
  <c r="H28" i="10"/>
  <c r="I28" i="10" s="1"/>
  <c r="H4" i="10"/>
  <c r="I4" i="10" s="1"/>
  <c r="H26" i="10"/>
  <c r="I26" i="10" s="1"/>
  <c r="H17" i="10"/>
  <c r="I17" i="10" s="1"/>
  <c r="H20" i="10"/>
  <c r="I20" i="10" s="1"/>
  <c r="H7" i="10"/>
  <c r="I7" i="10" s="1"/>
  <c r="H15" i="10"/>
  <c r="I15" i="10" s="1"/>
  <c r="N3" i="10" l="1"/>
  <c r="N4" i="10"/>
  <c r="E69" i="9"/>
  <c r="E71" i="9" s="1"/>
  <c r="I71" i="9"/>
</calcChain>
</file>

<file path=xl/sharedStrings.xml><?xml version="1.0" encoding="utf-8"?>
<sst xmlns="http://schemas.openxmlformats.org/spreadsheetml/2006/main" count="480" uniqueCount="207">
  <si>
    <t>Uniwersytet Radomski im. Kazimierza Pułaskiego</t>
  </si>
  <si>
    <t>PLAN STUDIÓW   NR      ………………………………………………………...………………………</t>
  </si>
  <si>
    <t>Nazwa kierunku studiów:</t>
  </si>
  <si>
    <t>PIELĘGNIARSTWO</t>
  </si>
  <si>
    <t>w zakresie:</t>
  </si>
  <si>
    <t>Poziom studiów:</t>
  </si>
  <si>
    <t>pierwszy stopień</t>
  </si>
  <si>
    <t>Poziom kwalifikacji (PRK):</t>
  </si>
  <si>
    <t>Profil studiów:</t>
  </si>
  <si>
    <t>praktyczny</t>
  </si>
  <si>
    <t>Dyscypliny naukowe/artystyczne :</t>
  </si>
  <si>
    <t xml:space="preserve">nauki o zdrowiu –82% - dyscyplina wiodąca, nauki medyczne  – 18%, </t>
  </si>
  <si>
    <t>Kod ISCED:</t>
  </si>
  <si>
    <t>Forma studiów:</t>
  </si>
  <si>
    <t>studia stacjonarne</t>
  </si>
  <si>
    <t>Tytuł zawodowy nadawany absolwentom:</t>
  </si>
  <si>
    <t>licencjat pielęgniarstwa</t>
  </si>
  <si>
    <t xml:space="preserve">Lp. </t>
  </si>
  <si>
    <t>Nazwa przedmiotu/zajęć</t>
  </si>
  <si>
    <t>Egzamin po sem.</t>
  </si>
  <si>
    <t>Zaliczenie  po sem.</t>
  </si>
  <si>
    <t>GODZINY</t>
  </si>
  <si>
    <t>ECTS</t>
  </si>
  <si>
    <t>I rok</t>
  </si>
  <si>
    <t>II rok</t>
  </si>
  <si>
    <t>III rok</t>
  </si>
  <si>
    <t>dyscyplina</t>
  </si>
  <si>
    <t>katedra</t>
  </si>
  <si>
    <t>Razem</t>
  </si>
  <si>
    <t>w tym</t>
  </si>
  <si>
    <t>zajęcia dydaktyczne</t>
  </si>
  <si>
    <t>I semestr</t>
  </si>
  <si>
    <t>II semestr</t>
  </si>
  <si>
    <t>III semestr</t>
  </si>
  <si>
    <t xml:space="preserve"> IV semestr</t>
  </si>
  <si>
    <t>V semestr</t>
  </si>
  <si>
    <t>VI semestr</t>
  </si>
  <si>
    <t>forma zajęć dydaktycznych</t>
  </si>
  <si>
    <t xml:space="preserve">inne </t>
  </si>
  <si>
    <t>W</t>
  </si>
  <si>
    <t>Ć</t>
  </si>
  <si>
    <t>Ćsm</t>
  </si>
  <si>
    <t>Sem</t>
  </si>
  <si>
    <t>Zp</t>
  </si>
  <si>
    <t>Pz</t>
  </si>
  <si>
    <t>IGK</t>
  </si>
  <si>
    <t>ZBN</t>
  </si>
  <si>
    <t>A. Grupa zajęć podstawowych</t>
  </si>
  <si>
    <t>A. Nauki przedkliniczne</t>
  </si>
  <si>
    <t>1.</t>
  </si>
  <si>
    <t>Anatomia</t>
  </si>
  <si>
    <t>I</t>
  </si>
  <si>
    <t xml:space="preserve">nauki medyczne  </t>
  </si>
  <si>
    <t>katedra podstawowych nauk medycznych</t>
  </si>
  <si>
    <t>Fizjologia</t>
  </si>
  <si>
    <t>katedra pielęgniarstwa</t>
  </si>
  <si>
    <t>Patologia</t>
  </si>
  <si>
    <t>II</t>
  </si>
  <si>
    <t>Genetyka</t>
  </si>
  <si>
    <t>Biochemia i biofizyka</t>
  </si>
  <si>
    <t>Mikrobiologia i parazytologia</t>
  </si>
  <si>
    <t>Farmakologia</t>
  </si>
  <si>
    <t>katedra nauk klinicznych niezabiegowych</t>
  </si>
  <si>
    <t>Radiologia</t>
  </si>
  <si>
    <t>Razem grupa zajęć A</t>
  </si>
  <si>
    <t>B. Nauki społeczne i humanistyczne</t>
  </si>
  <si>
    <r>
      <t>B</t>
    </r>
    <r>
      <rPr>
        <b/>
        <vertAlign val="subscript"/>
        <sz val="12"/>
        <rFont val="Arial"/>
        <family val="2"/>
        <charset val="238"/>
      </rPr>
      <t xml:space="preserve">. </t>
    </r>
    <r>
      <rPr>
        <b/>
        <sz val="12"/>
        <rFont val="Arial"/>
        <family val="2"/>
        <charset val="238"/>
      </rPr>
      <t>Nauki społeczne i humanizm w pielęgniarstwie</t>
    </r>
  </si>
  <si>
    <t>Psychologia</t>
  </si>
  <si>
    <t xml:space="preserve">nauki o zdrowiu  </t>
  </si>
  <si>
    <t>katedra psychologii</t>
  </si>
  <si>
    <t>Socjologia</t>
  </si>
  <si>
    <t>katedra nauk społecznych</t>
  </si>
  <si>
    <t>Pedagogika</t>
  </si>
  <si>
    <t>katedra pedagogiki</t>
  </si>
  <si>
    <t>Prawo medyczne</t>
  </si>
  <si>
    <t>katedra prawa</t>
  </si>
  <si>
    <t>Zdrowie publiczne</t>
  </si>
  <si>
    <t>Etyka zawodu pielęgniarki</t>
  </si>
  <si>
    <t>I, IV</t>
  </si>
  <si>
    <t>Współpraca i komunikacja w zespole interprofesjonalnym</t>
  </si>
  <si>
    <t>Język angielski</t>
  </si>
  <si>
    <t>IV</t>
  </si>
  <si>
    <t>studium języków obcych</t>
  </si>
  <si>
    <t>Ochrona własności przemysłowej i prawo autorskie</t>
  </si>
  <si>
    <t>Razem grupa zajęć B</t>
  </si>
  <si>
    <t>C. Nauki w zakresie podstaw opieki pielęgniarskiej</t>
  </si>
  <si>
    <r>
      <t xml:space="preserve">C </t>
    </r>
    <r>
      <rPr>
        <b/>
        <vertAlign val="subscript"/>
        <sz val="12"/>
        <rFont val="Arial"/>
        <family val="2"/>
        <charset val="238"/>
      </rPr>
      <t>1A</t>
    </r>
    <r>
      <rPr>
        <b/>
        <sz val="12"/>
        <rFont val="Arial"/>
        <family val="2"/>
        <charset val="238"/>
      </rPr>
      <t xml:space="preserve">. Nauki w zakresie podstaw opieki pielęgniarskiej - zajęcia obowiązkowe </t>
    </r>
  </si>
  <si>
    <t>Podstawy pielegniarstwa</t>
  </si>
  <si>
    <t>Promocja zdrowia</t>
  </si>
  <si>
    <t>Pielęgniarstwo w podstawowej opiece zdrowotnej</t>
  </si>
  <si>
    <t>Dietetyka</t>
  </si>
  <si>
    <t>Organizacja pracy pielęgniarki</t>
  </si>
  <si>
    <t>Badanie fizykalne w praktyce zawodowej pielęgniarki</t>
  </si>
  <si>
    <t>Zakażenia szpitalne</t>
  </si>
  <si>
    <t>Zasoby i system informacji w ochronie zdrowia</t>
  </si>
  <si>
    <r>
      <t>Razem grupa zajęć C</t>
    </r>
    <r>
      <rPr>
        <b/>
        <vertAlign val="subscript"/>
        <sz val="12"/>
        <rFont val="Arial"/>
        <family val="2"/>
        <charset val="238"/>
      </rPr>
      <t>1A</t>
    </r>
  </si>
  <si>
    <r>
      <t>C</t>
    </r>
    <r>
      <rPr>
        <b/>
        <vertAlign val="subscript"/>
        <sz val="12"/>
        <rFont val="Arial"/>
        <family val="2"/>
        <charset val="238"/>
      </rPr>
      <t xml:space="preserve"> 1B</t>
    </r>
    <r>
      <rPr>
        <b/>
        <sz val="12"/>
        <rFont val="Arial"/>
        <family val="2"/>
        <charset val="238"/>
      </rPr>
      <t xml:space="preserve">. Nauki w zakresie podstaw opieki pielęgniarskiej - zajęcia do wyboru   </t>
    </r>
  </si>
  <si>
    <t>Język migowy</t>
  </si>
  <si>
    <t>Telemedycyna i e-zdrowie</t>
  </si>
  <si>
    <r>
      <t>Razem grupa zajęć C</t>
    </r>
    <r>
      <rPr>
        <b/>
        <vertAlign val="subscript"/>
        <sz val="12"/>
        <rFont val="Arial"/>
        <family val="2"/>
        <charset val="238"/>
      </rPr>
      <t>1B</t>
    </r>
  </si>
  <si>
    <t>D. Nauki w zakresie opieki specjalistycznej</t>
  </si>
  <si>
    <r>
      <t>D</t>
    </r>
    <r>
      <rPr>
        <b/>
        <vertAlign val="subscript"/>
        <sz val="12"/>
        <rFont val="Arial"/>
        <family val="2"/>
        <charset val="238"/>
      </rPr>
      <t>.</t>
    </r>
    <r>
      <rPr>
        <b/>
        <sz val="12"/>
        <rFont val="Arial"/>
        <family val="2"/>
        <charset val="238"/>
      </rPr>
      <t xml:space="preserve"> Nauki w zakresie opieki specjalistycznej    </t>
    </r>
  </si>
  <si>
    <t>Choroby wewnętrzne i pielęgniarstwo internistyczne</t>
  </si>
  <si>
    <t>III</t>
  </si>
  <si>
    <t>Chirurgia, blok operacyjny i pielęgniarstwo chirurgiczne</t>
  </si>
  <si>
    <t>Pediatria i pielęgniarstwo pediatryczne</t>
  </si>
  <si>
    <t>Położnictwo, ginekologia i pielęgniarstwo położniczo - ginekologiczne</t>
  </si>
  <si>
    <t>Geriatria i pielęgniarstwo  geriatryczne</t>
  </si>
  <si>
    <t>V</t>
  </si>
  <si>
    <t>Neurologia i  pielęgniarstwo neurologiczne</t>
  </si>
  <si>
    <t>Psychiatria i pielęgniarstwo psychiatryczne</t>
  </si>
  <si>
    <t>Medycyna ratunkowa i pielęgniarstwo ratunkowe</t>
  </si>
  <si>
    <t>VI</t>
  </si>
  <si>
    <t>Anestezjologia i pielęgniarstwo w intensywnej opiece</t>
  </si>
  <si>
    <t>Opieka paliatywna</t>
  </si>
  <si>
    <t>Pielęgniarstwo w opiece długoterminowej</t>
  </si>
  <si>
    <t>Podstawy rehabilitacji</t>
  </si>
  <si>
    <t xml:space="preserve">Badania naukowe w pielęgniarstwie </t>
  </si>
  <si>
    <t>Przygotowanie do egzaminu dyplomowego</t>
  </si>
  <si>
    <t>Razem grupa zajęć D</t>
  </si>
  <si>
    <t>E. Zajęcia praktyczne (Zp)</t>
  </si>
  <si>
    <t>Podstawy pielęgniarstwa</t>
  </si>
  <si>
    <t>IV, V</t>
  </si>
  <si>
    <t>Chirurgia i pielęgniarstwo chirurgiczne</t>
  </si>
  <si>
    <t>Razem grupa zajęć E</t>
  </si>
  <si>
    <t>F.  Praktyki zawodowe (Pz)</t>
  </si>
  <si>
    <t>Praktyki zawodowe wybierane indywidualnie przez studenta</t>
  </si>
  <si>
    <t xml:space="preserve">Razem grupa zajęć F </t>
  </si>
  <si>
    <t>Wychowanie fizyczne</t>
  </si>
  <si>
    <t>studium wychowania fizycznego i sportu</t>
  </si>
  <si>
    <t>Suma ECTS</t>
  </si>
  <si>
    <t>ECTS razem</t>
  </si>
  <si>
    <t>Razem A+B+C+D+E+F +wf (ECTS)</t>
  </si>
  <si>
    <t>Liczba godzin zajęć dydaktycznych w semestrze</t>
  </si>
  <si>
    <t>Liczba egzaminów w semestrze</t>
  </si>
  <si>
    <t>Liczba punktów ECTS w semestrze</t>
  </si>
  <si>
    <t xml:space="preserve">Oznaczenia:  </t>
  </si>
  <si>
    <t xml:space="preserve">W - wykład, Ć  - ćwiczenia, Ćsm - Ćwiczenia symulacyjne, Sem - seminarium, Zp - zajęcia praktyczne, Pz - praktyki zawodowe, ZBN - zajęcia bez nauczyciela, </t>
  </si>
  <si>
    <t>Pozostałe zajęcia obowiązkowe</t>
  </si>
  <si>
    <t>semestr</t>
  </si>
  <si>
    <t>godziny</t>
  </si>
  <si>
    <t>Semestr</t>
  </si>
  <si>
    <t>dozwolony deficyt punktów ECTS po poszczególnych semestrach:</t>
  </si>
  <si>
    <t>Warunek zaliczenia semestru 
(w tym przedmiotu)</t>
  </si>
  <si>
    <t>Szkolenie BHP</t>
  </si>
  <si>
    <t>Szkolenie biblioteczne</t>
  </si>
  <si>
    <t>Kolumna1</t>
  </si>
  <si>
    <t>ilosc wystąpień 1</t>
  </si>
  <si>
    <t>Kolumna3</t>
  </si>
  <si>
    <t>Kolumna2</t>
  </si>
  <si>
    <t>Kolumna4</t>
  </si>
  <si>
    <t>suma wystapien</t>
  </si>
  <si>
    <t>ects razem</t>
  </si>
  <si>
    <t>procenty</t>
  </si>
  <si>
    <t>proc</t>
  </si>
  <si>
    <t xml:space="preserve">inżynieria biomedyczna  </t>
  </si>
  <si>
    <t xml:space="preserve">literaturoznawstwo  </t>
  </si>
  <si>
    <t xml:space="preserve">językoznawstwo  </t>
  </si>
  <si>
    <t xml:space="preserve">historia  </t>
  </si>
  <si>
    <t xml:space="preserve">informatyka techniczna i telekomunikacja  </t>
  </si>
  <si>
    <t xml:space="preserve">archeologia  </t>
  </si>
  <si>
    <t xml:space="preserve">filozofia  </t>
  </si>
  <si>
    <t xml:space="preserve">architektura i urbanistyka  </t>
  </si>
  <si>
    <t xml:space="preserve">weterynaria  </t>
  </si>
  <si>
    <t xml:space="preserve">nauki o kulturze i religii  </t>
  </si>
  <si>
    <t xml:space="preserve">nauki o sztuce  </t>
  </si>
  <si>
    <t xml:space="preserve">automatyka  elektronika i elektrotechnika  </t>
  </si>
  <si>
    <t xml:space="preserve">inżynieria chemiczna  </t>
  </si>
  <si>
    <t xml:space="preserve">inżynieria lądowa i transport  </t>
  </si>
  <si>
    <t xml:space="preserve">inżynieria materiałowa  </t>
  </si>
  <si>
    <t xml:space="preserve">inżynieria mechaniczna  </t>
  </si>
  <si>
    <t xml:space="preserve">inżynieria środowiska  górnictwo i energetyka  </t>
  </si>
  <si>
    <t xml:space="preserve">nauki farmaceutyczne  </t>
  </si>
  <si>
    <t xml:space="preserve">nauki o kulturze fizycznej  </t>
  </si>
  <si>
    <t xml:space="preserve">nauki leśne  </t>
  </si>
  <si>
    <t xml:space="preserve">rolnictwo i ogrodnictwo  </t>
  </si>
  <si>
    <t xml:space="preserve">technologia żywności i żywienia  </t>
  </si>
  <si>
    <t xml:space="preserve">zootechnika i rybactwo  </t>
  </si>
  <si>
    <t xml:space="preserve">ekonomia i finanse  </t>
  </si>
  <si>
    <t xml:space="preserve">geografia społeczno-ekonomiczna i gospodarka przestrzenna  </t>
  </si>
  <si>
    <t xml:space="preserve">nauki o bezpieczeństwie  </t>
  </si>
  <si>
    <t xml:space="preserve">nauki o komunikacji społecznej i mediach  </t>
  </si>
  <si>
    <t xml:space="preserve">nauki o polityce i administracji  </t>
  </si>
  <si>
    <t xml:space="preserve">nauki o zarządzaniu i jakości  </t>
  </si>
  <si>
    <t xml:space="preserve">nauki prawne  </t>
  </si>
  <si>
    <t xml:space="preserve">nauki socjologiczne  </t>
  </si>
  <si>
    <t xml:space="preserve">pedagogika  </t>
  </si>
  <si>
    <t xml:space="preserve">prawo kanoniczne  </t>
  </si>
  <si>
    <t xml:space="preserve">psychologia  </t>
  </si>
  <si>
    <t xml:space="preserve">astronomia  </t>
  </si>
  <si>
    <t xml:space="preserve">informatyka  </t>
  </si>
  <si>
    <t xml:space="preserve">matematyka  </t>
  </si>
  <si>
    <t xml:space="preserve">nauki biologiczne  </t>
  </si>
  <si>
    <t xml:space="preserve">nauki chemiczne  </t>
  </si>
  <si>
    <t xml:space="preserve">nauki fizyczne  </t>
  </si>
  <si>
    <t xml:space="preserve">nauki o Ziemi i środowisku  </t>
  </si>
  <si>
    <t xml:space="preserve">nauki teologiczne  </t>
  </si>
  <si>
    <t xml:space="preserve">sztuki filmowe i teatralne  </t>
  </si>
  <si>
    <t xml:space="preserve">sztuki muzyczne  </t>
  </si>
  <si>
    <t xml:space="preserve">sztuki plastyczne i konserwacja dzieł sztuki  </t>
  </si>
  <si>
    <t>Grupa zajęć odnoszących się do dyscypliny naukowej/artystycznej</t>
  </si>
  <si>
    <t>Przedmiot/zajęcia</t>
  </si>
  <si>
    <t>Forma/formy zajęć</t>
  </si>
  <si>
    <t>Łączna liczba godzin/liczba godzin zajęć dydaktycznych</t>
  </si>
  <si>
    <t>Liczba punktów ECTS</t>
  </si>
  <si>
    <t>(nazwa)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</si>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</sst>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vertAlign val="subscript"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4"/>
      <name val="Times New Roman"/>
      <family val="1"/>
      <charset val="238"/>
    </font>
    <font>
      <sz val="7"/>
      <name val="Arial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i/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rgb="FF000000"/>
      <name val="Consolas"/>
      <family val="3"/>
      <charset val="238"/>
    </font>
    <font>
      <sz val="12"/>
      <color rgb="FF2F2F2F"/>
      <name val="Segoe UI"/>
      <family val="2"/>
      <charset val="238"/>
    </font>
    <font>
      <b/>
      <i/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rgb="FFAFFFAF"/>
      <name val="Arial"/>
      <family val="2"/>
      <charset val="238"/>
    </font>
    <font>
      <sz val="10"/>
      <name val="Arial"/>
    </font>
    <font>
      <b/>
      <i/>
      <sz val="9"/>
      <color rgb="FF000000"/>
      <name val="Times New Roman"/>
      <family val="1"/>
      <charset val="238"/>
    </font>
    <font>
      <b/>
      <i/>
      <sz val="9"/>
      <color rgb="FF2F2F2F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FFFAF"/>
        <bgColor indexed="64"/>
      </patternFill>
    </fill>
    <fill>
      <patternFill patternType="solid">
        <fgColor rgb="FFFF00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4" fillId="4" borderId="35" applyNumberFormat="0" applyAlignment="0" applyProtection="0"/>
    <xf numFmtId="0" fontId="25" fillId="5" borderId="0" applyNumberFormat="0" applyBorder="0" applyAlignment="0" applyProtection="0"/>
  </cellStyleXfs>
  <cellXfs count="35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6" borderId="0" xfId="0" applyFont="1" applyFill="1" applyAlignment="1">
      <alignment vertical="center"/>
    </xf>
    <xf numFmtId="0" fontId="1" fillId="7" borderId="0" xfId="0" applyFont="1" applyFill="1"/>
    <xf numFmtId="0" fontId="3" fillId="0" borderId="1" xfId="0" applyFont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hidden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7" borderId="0" xfId="0" applyFont="1" applyFill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6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/>
    <xf numFmtId="0" fontId="8" fillId="0" borderId="0" xfId="0" applyFont="1" applyAlignment="1">
      <alignment vertical="top" wrapText="1"/>
    </xf>
    <xf numFmtId="0" fontId="8" fillId="1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10" borderId="0" xfId="0" applyFont="1" applyFill="1" applyAlignment="1">
      <alignment horizontal="center"/>
    </xf>
    <xf numFmtId="0" fontId="8" fillId="0" borderId="5" xfId="0" applyFont="1" applyBorder="1"/>
    <xf numFmtId="0" fontId="10" fillId="0" borderId="0" xfId="0" applyFont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4" fillId="0" borderId="0" xfId="0" applyFont="1"/>
    <xf numFmtId="0" fontId="13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9" fillId="0" borderId="0" xfId="0" applyFont="1"/>
    <xf numFmtId="0" fontId="15" fillId="0" borderId="0" xfId="0" applyFont="1" applyAlignment="1">
      <alignment vertical="center"/>
    </xf>
    <xf numFmtId="0" fontId="28" fillId="0" borderId="0" xfId="0" applyFont="1"/>
    <xf numFmtId="0" fontId="15" fillId="0" borderId="0" xfId="0" applyFont="1"/>
    <xf numFmtId="0" fontId="29" fillId="0" borderId="0" xfId="0" applyFont="1"/>
    <xf numFmtId="0" fontId="17" fillId="0" borderId="0" xfId="0" applyFont="1"/>
    <xf numFmtId="0" fontId="1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7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6" fillId="7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9" fillId="0" borderId="0" xfId="0" applyFont="1"/>
    <xf numFmtId="0" fontId="6" fillId="0" borderId="0" xfId="0" applyFont="1"/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9" fillId="7" borderId="0" xfId="0" applyFont="1" applyFill="1"/>
    <xf numFmtId="0" fontId="19" fillId="4" borderId="1" xfId="1" applyFont="1" applyBorder="1" applyAlignment="1">
      <alignment horizontal="center" vertical="center"/>
    </xf>
    <xf numFmtId="0" fontId="19" fillId="12" borderId="0" xfId="0" applyFont="1" applyFill="1" applyAlignment="1">
      <alignment vertical="center"/>
    </xf>
    <xf numFmtId="0" fontId="19" fillId="0" borderId="9" xfId="0" applyFont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vertical="center"/>
    </xf>
    <xf numFmtId="0" fontId="19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7" borderId="0" xfId="0" applyFont="1" applyFill="1"/>
    <xf numFmtId="0" fontId="16" fillId="0" borderId="0" xfId="0" applyFont="1" applyAlignment="1">
      <alignment vertical="center"/>
    </xf>
    <xf numFmtId="0" fontId="26" fillId="0" borderId="0" xfId="0" applyFont="1"/>
    <xf numFmtId="0" fontId="1" fillId="0" borderId="2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0" fillId="15" borderId="0" xfId="0" applyFill="1"/>
    <xf numFmtId="0" fontId="0" fillId="14" borderId="1" xfId="0" applyFill="1" applyBorder="1"/>
    <xf numFmtId="0" fontId="31" fillId="0" borderId="0" xfId="0" applyFont="1"/>
    <xf numFmtId="0" fontId="9" fillId="16" borderId="45" xfId="0" applyFont="1" applyFill="1" applyBorder="1" applyAlignment="1">
      <alignment horizontal="center" vertical="center" wrapText="1"/>
    </xf>
    <xf numFmtId="0" fontId="9" fillId="16" borderId="44" xfId="0" applyFont="1" applyFill="1" applyBorder="1" applyAlignment="1">
      <alignment horizontal="center" vertical="center" wrapText="1"/>
    </xf>
    <xf numFmtId="0" fontId="9" fillId="16" borderId="13" xfId="0" applyFont="1" applyFill="1" applyBorder="1" applyAlignment="1">
      <alignment horizontal="center" vertical="center" wrapText="1"/>
    </xf>
    <xf numFmtId="0" fontId="0" fillId="16" borderId="46" xfId="0" applyFill="1" applyBorder="1" applyAlignment="1">
      <alignment vertical="top" wrapText="1"/>
    </xf>
    <xf numFmtId="0" fontId="9" fillId="16" borderId="40" xfId="0" applyFont="1" applyFill="1" applyBorder="1" applyAlignment="1">
      <alignment horizontal="center" vertical="center" wrapText="1"/>
    </xf>
    <xf numFmtId="0" fontId="0" fillId="16" borderId="43" xfId="0" applyFill="1" applyBorder="1" applyAlignment="1">
      <alignment vertical="top" wrapText="1"/>
    </xf>
    <xf numFmtId="0" fontId="10" fillId="0" borderId="44" xfId="0" applyFont="1" applyBorder="1" applyAlignment="1">
      <alignment vertical="center" wrapText="1"/>
    </xf>
    <xf numFmtId="0" fontId="10" fillId="0" borderId="46" xfId="0" applyFont="1" applyBorder="1" applyAlignment="1">
      <alignment vertical="center" wrapText="1"/>
    </xf>
    <xf numFmtId="0" fontId="10" fillId="0" borderId="43" xfId="0" applyFont="1" applyBorder="1" applyAlignment="1">
      <alignment vertical="center" wrapText="1"/>
    </xf>
    <xf numFmtId="0" fontId="10" fillId="0" borderId="47" xfId="0" applyFont="1" applyBorder="1" applyAlignment="1">
      <alignment vertical="center" wrapText="1"/>
    </xf>
    <xf numFmtId="0" fontId="10" fillId="0" borderId="48" xfId="0" applyFont="1" applyBorder="1" applyAlignment="1">
      <alignment vertical="center" wrapText="1"/>
    </xf>
    <xf numFmtId="10" fontId="1" fillId="0" borderId="0" xfId="0" applyNumberFormat="1" applyFont="1"/>
    <xf numFmtId="10" fontId="0" fillId="0" borderId="0" xfId="0" applyNumberFormat="1"/>
    <xf numFmtId="0" fontId="6" fillId="7" borderId="18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2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14" borderId="26" xfId="0" applyFill="1" applyBorder="1"/>
    <xf numFmtId="0" fontId="1" fillId="0" borderId="6" xfId="0" applyFont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6" fillId="7" borderId="12" xfId="0" applyFont="1" applyFill="1" applyBorder="1" applyAlignment="1">
      <alignment vertical="center"/>
    </xf>
    <xf numFmtId="0" fontId="6" fillId="7" borderId="8" xfId="0" applyFont="1" applyFill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5" fillId="10" borderId="1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1" fillId="5" borderId="1" xfId="2" applyFont="1" applyBorder="1" applyAlignment="1">
      <alignment horizontal="center" vertical="center"/>
    </xf>
    <xf numFmtId="0" fontId="1" fillId="14" borderId="1" xfId="0" applyFont="1" applyFill="1" applyBorder="1"/>
    <xf numFmtId="0" fontId="1" fillId="15" borderId="0" xfId="0" applyFont="1" applyFill="1"/>
    <xf numFmtId="0" fontId="1" fillId="4" borderId="1" xfId="1" applyFont="1" applyBorder="1" applyAlignment="1">
      <alignment horizontal="center" vertical="center"/>
    </xf>
    <xf numFmtId="0" fontId="1" fillId="1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3" fillId="7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33" fillId="7" borderId="0" xfId="0" applyFont="1" applyFill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6" fillId="7" borderId="0" xfId="0" applyFont="1" applyFill="1" applyAlignment="1">
      <alignment vertical="center"/>
    </xf>
    <xf numFmtId="0" fontId="9" fillId="7" borderId="0" xfId="0" applyFont="1" applyFill="1"/>
    <xf numFmtId="0" fontId="10" fillId="7" borderId="0" xfId="0" applyFont="1" applyFill="1" applyAlignment="1">
      <alignment vertical="center"/>
    </xf>
    <xf numFmtId="0" fontId="10" fillId="7" borderId="0" xfId="0" applyFont="1" applyFill="1"/>
    <xf numFmtId="0" fontId="1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0" fillId="7" borderId="0" xfId="0" applyFill="1"/>
    <xf numFmtId="0" fontId="11" fillId="7" borderId="0" xfId="0" applyFont="1" applyFill="1"/>
    <xf numFmtId="0" fontId="6" fillId="17" borderId="26" xfId="0" applyFont="1" applyFill="1" applyBorder="1" applyAlignment="1">
      <alignment horizontal="center" vertical="center"/>
    </xf>
    <xf numFmtId="0" fontId="1" fillId="17" borderId="26" xfId="0" applyFont="1" applyFill="1" applyBorder="1" applyAlignment="1">
      <alignment horizontal="center" vertical="center"/>
    </xf>
    <xf numFmtId="0" fontId="3" fillId="17" borderId="26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33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21" fillId="10" borderId="26" xfId="0" applyFont="1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5" fillId="7" borderId="0" xfId="0" applyFont="1" applyFill="1"/>
    <xf numFmtId="0" fontId="8" fillId="7" borderId="0" xfId="0" applyFont="1" applyFill="1"/>
    <xf numFmtId="0" fontId="8" fillId="7" borderId="0" xfId="0" applyFont="1" applyFill="1" applyAlignment="1">
      <alignment horizontal="center"/>
    </xf>
    <xf numFmtId="0" fontId="1" fillId="0" borderId="51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0" fillId="14" borderId="0" xfId="0" applyFill="1"/>
    <xf numFmtId="0" fontId="1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1" fillId="7" borderId="8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vertical="center"/>
    </xf>
    <xf numFmtId="0" fontId="1" fillId="18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/>
    </xf>
    <xf numFmtId="0" fontId="1" fillId="14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8" fillId="7" borderId="0" xfId="0" applyFont="1" applyFill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1" fillId="18" borderId="1" xfId="0" applyFont="1" applyFill="1" applyBorder="1" applyAlignment="1">
      <alignment horizontal="left" vertical="center"/>
    </xf>
    <xf numFmtId="0" fontId="1" fillId="10" borderId="26" xfId="0" applyFont="1" applyFill="1" applyBorder="1" applyAlignment="1">
      <alignment horizontal="center" vertical="center"/>
    </xf>
    <xf numFmtId="0" fontId="34" fillId="18" borderId="1" xfId="0" applyFont="1" applyFill="1" applyBorder="1" applyAlignment="1">
      <alignment horizontal="center" vertical="center"/>
    </xf>
    <xf numFmtId="0" fontId="0" fillId="14" borderId="1" xfId="0" applyFill="1" applyBorder="1" applyAlignment="1">
      <alignment wrapText="1"/>
    </xf>
    <xf numFmtId="0" fontId="0" fillId="14" borderId="3" xfId="0" applyFill="1" applyBorder="1"/>
    <xf numFmtId="0" fontId="35" fillId="0" borderId="1" xfId="0" applyFont="1" applyBorder="1" applyAlignment="1">
      <alignment vertical="center"/>
    </xf>
    <xf numFmtId="3" fontId="6" fillId="7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7" borderId="0" xfId="0" applyFont="1" applyFill="1" applyAlignment="1">
      <alignment vertical="center"/>
    </xf>
    <xf numFmtId="0" fontId="3" fillId="7" borderId="0" xfId="0" applyFont="1" applyFill="1"/>
    <xf numFmtId="0" fontId="1" fillId="14" borderId="1" xfId="0" applyFont="1" applyFill="1" applyBorder="1" applyAlignment="1">
      <alignment wrapText="1"/>
    </xf>
    <xf numFmtId="0" fontId="8" fillId="17" borderId="1" xfId="0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horizontal="center"/>
    </xf>
    <xf numFmtId="164" fontId="3" fillId="15" borderId="0" xfId="0" applyNumberFormat="1" applyFont="1" applyFill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4" borderId="26" xfId="0" applyFont="1" applyFill="1" applyBorder="1" applyAlignment="1">
      <alignment horizontal="center" vertical="center"/>
    </xf>
    <xf numFmtId="0" fontId="3" fillId="15" borderId="0" xfId="0" applyFont="1" applyFill="1" applyAlignment="1">
      <alignment horizontal="center" vertical="center"/>
    </xf>
    <xf numFmtId="164" fontId="21" fillId="10" borderId="1" xfId="0" applyNumberFormat="1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164" fontId="3" fillId="17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6" fillId="10" borderId="1" xfId="0" applyNumberFormat="1" applyFont="1" applyFill="1" applyBorder="1" applyAlignment="1">
      <alignment horizontal="center" vertical="center"/>
    </xf>
    <xf numFmtId="3" fontId="19" fillId="19" borderId="1" xfId="0" applyNumberFormat="1" applyFont="1" applyFill="1" applyBorder="1" applyAlignment="1">
      <alignment vertical="center"/>
    </xf>
    <xf numFmtId="0" fontId="19" fillId="0" borderId="32" xfId="0" applyFont="1" applyBorder="1" applyAlignment="1">
      <alignment horizontal="center" vertical="center"/>
    </xf>
    <xf numFmtId="0" fontId="1" fillId="7" borderId="1" xfId="2" applyFont="1" applyFill="1" applyBorder="1" applyAlignment="1">
      <alignment horizontal="center" vertical="center"/>
    </xf>
    <xf numFmtId="0" fontId="19" fillId="7" borderId="1" xfId="1" applyFont="1" applyFill="1" applyBorder="1" applyAlignment="1">
      <alignment horizontal="center" vertical="center"/>
    </xf>
    <xf numFmtId="0" fontId="6" fillId="10" borderId="0" xfId="0" applyFont="1" applyFill="1" applyAlignment="1">
      <alignment vertical="center"/>
    </xf>
    <xf numFmtId="0" fontId="6" fillId="10" borderId="25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0" fontId="1" fillId="10" borderId="25" xfId="0" applyFont="1" applyFill="1" applyBorder="1" applyAlignment="1">
      <alignment horizontal="center" vertical="center"/>
    </xf>
    <xf numFmtId="0" fontId="1" fillId="10" borderId="25" xfId="2" applyFont="1" applyFill="1" applyBorder="1" applyAlignment="1">
      <alignment horizontal="center" vertical="center"/>
    </xf>
    <xf numFmtId="0" fontId="19" fillId="10" borderId="25" xfId="1" applyFont="1" applyFill="1" applyBorder="1" applyAlignment="1">
      <alignment horizontal="center" vertical="center"/>
    </xf>
    <xf numFmtId="0" fontId="8" fillId="10" borderId="25" xfId="0" applyFont="1" applyFill="1" applyBorder="1" applyAlignment="1">
      <alignment horizontal="center" vertical="center"/>
    </xf>
    <xf numFmtId="0" fontId="19" fillId="10" borderId="51" xfId="0" applyFont="1" applyFill="1" applyBorder="1" applyAlignment="1">
      <alignment horizontal="center" vertical="center"/>
    </xf>
    <xf numFmtId="0" fontId="19" fillId="10" borderId="25" xfId="0" applyFont="1" applyFill="1" applyBorder="1" applyAlignment="1">
      <alignment horizontal="center" vertical="center"/>
    </xf>
    <xf numFmtId="0" fontId="3" fillId="10" borderId="25" xfId="0" applyFont="1" applyFill="1" applyBorder="1" applyAlignment="1">
      <alignment horizontal="center" vertical="center"/>
    </xf>
    <xf numFmtId="165" fontId="19" fillId="19" borderId="1" xfId="0" applyNumberFormat="1" applyFont="1" applyFill="1" applyBorder="1" applyAlignment="1">
      <alignment vertical="center"/>
    </xf>
    <xf numFmtId="0" fontId="3" fillId="10" borderId="1" xfId="0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 wrapText="1"/>
    </xf>
    <xf numFmtId="0" fontId="0" fillId="14" borderId="26" xfId="0" applyFill="1" applyBorder="1" applyAlignment="1">
      <alignment wrapText="1"/>
    </xf>
    <xf numFmtId="164" fontId="3" fillId="14" borderId="1" xfId="0" applyNumberFormat="1" applyFont="1" applyFill="1" applyBorder="1" applyAlignment="1">
      <alignment horizontal="center" vertical="center"/>
    </xf>
    <xf numFmtId="0" fontId="3" fillId="15" borderId="0" xfId="0" applyFont="1" applyFill="1" applyAlignment="1">
      <alignment vertical="center"/>
    </xf>
    <xf numFmtId="0" fontId="19" fillId="10" borderId="1" xfId="0" applyFont="1" applyFill="1" applyBorder="1" applyAlignment="1">
      <alignment vertical="center"/>
    </xf>
    <xf numFmtId="0" fontId="8" fillId="1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1" fillId="0" borderId="42" xfId="0" applyFont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6" fillId="6" borderId="30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right"/>
    </xf>
    <xf numFmtId="0" fontId="23" fillId="7" borderId="3" xfId="0" applyFont="1" applyFill="1" applyBorder="1" applyAlignment="1">
      <alignment horizontal="center" vertical="center" wrapText="1"/>
    </xf>
    <xf numFmtId="0" fontId="23" fillId="7" borderId="8" xfId="0" applyFont="1" applyFill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textRotation="90" wrapText="1"/>
    </xf>
    <xf numFmtId="0" fontId="8" fillId="10" borderId="26" xfId="0" applyFont="1" applyFill="1" applyBorder="1" applyAlignment="1">
      <alignment horizontal="center" vertical="center" textRotation="90" wrapText="1"/>
    </xf>
    <xf numFmtId="0" fontId="16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textRotation="90"/>
    </xf>
    <xf numFmtId="0" fontId="1" fillId="0" borderId="25" xfId="0" applyFont="1" applyBorder="1" applyAlignment="1">
      <alignment horizontal="center" vertical="center" textRotation="90"/>
    </xf>
    <xf numFmtId="0" fontId="1" fillId="0" borderId="26" xfId="0" applyFont="1" applyBorder="1" applyAlignment="1">
      <alignment horizontal="center" vertical="center" textRotation="90"/>
    </xf>
    <xf numFmtId="0" fontId="10" fillId="0" borderId="0" xfId="0" applyFont="1" applyAlignment="1">
      <alignment horizontal="left"/>
    </xf>
    <xf numFmtId="0" fontId="1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9" fillId="0" borderId="3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19" fillId="0" borderId="12" xfId="0" applyFont="1" applyBorder="1" applyAlignment="1">
      <alignment horizontal="center"/>
    </xf>
    <xf numFmtId="0" fontId="6" fillId="11" borderId="4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4" fontId="19" fillId="0" borderId="14" xfId="0" applyNumberFormat="1" applyFon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textRotation="180"/>
    </xf>
    <xf numFmtId="0" fontId="18" fillId="17" borderId="1" xfId="0" applyFont="1" applyFill="1" applyBorder="1" applyAlignment="1">
      <alignment horizontal="center" vertical="center" textRotation="90" wrapText="1"/>
    </xf>
    <xf numFmtId="0" fontId="6" fillId="0" borderId="30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8" fillId="17" borderId="1" xfId="0" applyFont="1" applyFill="1" applyBorder="1" applyAlignment="1">
      <alignment horizontal="center" vertical="center" textRotation="90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textRotation="90"/>
    </xf>
    <xf numFmtId="0" fontId="1" fillId="0" borderId="27" xfId="0" applyFont="1" applyBorder="1" applyAlignment="1">
      <alignment horizontal="center" vertical="center" textRotation="90"/>
    </xf>
    <xf numFmtId="0" fontId="1" fillId="0" borderId="17" xfId="0" applyFont="1" applyBorder="1" applyAlignment="1">
      <alignment horizontal="center" vertical="center" textRotation="90"/>
    </xf>
    <xf numFmtId="0" fontId="8" fillId="10" borderId="6" xfId="0" applyFont="1" applyFill="1" applyBorder="1" applyAlignment="1">
      <alignment horizontal="center" vertical="center" textRotation="90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10" borderId="26" xfId="0" applyFont="1" applyFill="1" applyBorder="1" applyAlignment="1">
      <alignment horizontal="center" vertical="center" textRotation="90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6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textRotation="180"/>
    </xf>
    <xf numFmtId="0" fontId="6" fillId="7" borderId="30" xfId="0" applyFont="1" applyFill="1" applyBorder="1" applyAlignment="1">
      <alignment horizontal="left" vertical="center"/>
    </xf>
    <xf numFmtId="0" fontId="6" fillId="7" borderId="20" xfId="0" applyFont="1" applyFill="1" applyBorder="1" applyAlignment="1">
      <alignment horizontal="left" vertical="center"/>
    </xf>
    <xf numFmtId="0" fontId="1" fillId="7" borderId="63" xfId="0" applyFont="1" applyFill="1" applyBorder="1" applyAlignment="1">
      <alignment horizontal="center"/>
    </xf>
    <xf numFmtId="0" fontId="1" fillId="7" borderId="64" xfId="0" applyFont="1" applyFill="1" applyBorder="1" applyAlignment="1">
      <alignment horizontal="center"/>
    </xf>
    <xf numFmtId="0" fontId="1" fillId="7" borderId="65" xfId="0" applyFont="1" applyFill="1" applyBorder="1" applyAlignment="1">
      <alignment horizontal="center"/>
    </xf>
    <xf numFmtId="0" fontId="23" fillId="7" borderId="1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7" borderId="55" xfId="0" applyFont="1" applyFill="1" applyBorder="1" applyAlignment="1" applyProtection="1">
      <alignment horizontal="center" vertical="center" wrapText="1"/>
      <protection hidden="1"/>
    </xf>
    <xf numFmtId="0" fontId="7" fillId="7" borderId="56" xfId="0" applyFont="1" applyFill="1" applyBorder="1" applyAlignment="1" applyProtection="1">
      <alignment horizontal="center" vertical="center" wrapText="1"/>
      <protection hidden="1"/>
    </xf>
    <xf numFmtId="0" fontId="7" fillId="7" borderId="57" xfId="0" applyFont="1" applyFill="1" applyBorder="1" applyAlignment="1" applyProtection="1">
      <alignment horizontal="center" vertical="center" wrapText="1"/>
      <protection hidden="1"/>
    </xf>
    <xf numFmtId="0" fontId="7" fillId="7" borderId="58" xfId="0" applyFont="1" applyFill="1" applyBorder="1" applyAlignment="1" applyProtection="1">
      <alignment horizontal="center" vertical="center" wrapText="1"/>
      <protection hidden="1"/>
    </xf>
    <xf numFmtId="0" fontId="7" fillId="7" borderId="0" xfId="0" applyFont="1" applyFill="1" applyAlignment="1" applyProtection="1">
      <alignment horizontal="center" vertical="center" wrapText="1"/>
      <protection hidden="1"/>
    </xf>
    <xf numFmtId="0" fontId="7" fillId="7" borderId="59" xfId="0" applyFont="1" applyFill="1" applyBorder="1" applyAlignment="1" applyProtection="1">
      <alignment horizontal="center" vertical="center" wrapText="1"/>
      <protection hidden="1"/>
    </xf>
    <xf numFmtId="0" fontId="7" fillId="7" borderId="60" xfId="0" applyFont="1" applyFill="1" applyBorder="1" applyAlignment="1" applyProtection="1">
      <alignment horizontal="center" vertical="center" wrapText="1"/>
      <protection hidden="1"/>
    </xf>
    <xf numFmtId="0" fontId="7" fillId="7" borderId="61" xfId="0" applyFont="1" applyFill="1" applyBorder="1" applyAlignment="1" applyProtection="1">
      <alignment horizontal="center" vertical="center" wrapText="1"/>
      <protection hidden="1"/>
    </xf>
    <xf numFmtId="0" fontId="7" fillId="7" borderId="62" xfId="0" applyFont="1" applyFill="1" applyBorder="1" applyAlignment="1" applyProtection="1">
      <alignment horizontal="center" vertical="center" wrapText="1"/>
      <protection hidden="1"/>
    </xf>
    <xf numFmtId="0" fontId="3" fillId="11" borderId="4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/>
    </xf>
    <xf numFmtId="0" fontId="6" fillId="7" borderId="23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hidden="1"/>
    </xf>
    <xf numFmtId="0" fontId="3" fillId="7" borderId="52" xfId="0" applyFont="1" applyFill="1" applyBorder="1" applyAlignment="1">
      <alignment horizontal="center" vertical="center" textRotation="180"/>
    </xf>
    <xf numFmtId="0" fontId="3" fillId="7" borderId="53" xfId="0" applyFont="1" applyFill="1" applyBorder="1" applyAlignment="1">
      <alignment horizontal="center" vertical="center" textRotation="180"/>
    </xf>
    <xf numFmtId="0" fontId="3" fillId="7" borderId="54" xfId="0" applyFont="1" applyFill="1" applyBorder="1" applyAlignment="1">
      <alignment horizontal="center" vertical="center" textRotation="180"/>
    </xf>
    <xf numFmtId="0" fontId="1" fillId="7" borderId="8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7" fillId="7" borderId="1" xfId="0" applyFont="1" applyFill="1" applyBorder="1" applyAlignment="1" applyProtection="1">
      <alignment horizontal="center" vertical="center" wrapText="1"/>
      <protection hidden="1"/>
    </xf>
    <xf numFmtId="0" fontId="7" fillId="7" borderId="3" xfId="0" applyFont="1" applyFill="1" applyBorder="1" applyAlignment="1" applyProtection="1">
      <alignment horizontal="center" vertical="center" wrapText="1"/>
      <protection hidden="1"/>
    </xf>
    <xf numFmtId="0" fontId="3" fillId="7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21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9" fillId="16" borderId="36" xfId="0" applyFont="1" applyFill="1" applyBorder="1" applyAlignment="1">
      <alignment horizontal="center" vertical="center" wrapText="1"/>
    </xf>
    <xf numFmtId="0" fontId="9" fillId="16" borderId="37" xfId="0" applyFont="1" applyFill="1" applyBorder="1" applyAlignment="1">
      <alignment horizontal="center" vertical="center" wrapText="1"/>
    </xf>
    <xf numFmtId="0" fontId="9" fillId="16" borderId="38" xfId="0" applyFont="1" applyFill="1" applyBorder="1" applyAlignment="1">
      <alignment horizontal="center" vertical="center" wrapText="1"/>
    </xf>
    <xf numFmtId="0" fontId="9" fillId="16" borderId="39" xfId="0" applyFont="1" applyFill="1" applyBorder="1" applyAlignment="1">
      <alignment horizontal="center" vertical="center" wrapText="1"/>
    </xf>
    <xf numFmtId="0" fontId="9" fillId="16" borderId="0" xfId="0" applyFont="1" applyFill="1" applyAlignment="1">
      <alignment horizontal="center" vertical="center" wrapText="1"/>
    </xf>
    <xf numFmtId="0" fontId="9" fillId="16" borderId="40" xfId="0" applyFont="1" applyFill="1" applyBorder="1" applyAlignment="1">
      <alignment horizontal="center" vertical="center" wrapText="1"/>
    </xf>
    <xf numFmtId="0" fontId="9" fillId="16" borderId="41" xfId="0" applyFont="1" applyFill="1" applyBorder="1" applyAlignment="1">
      <alignment horizontal="center" vertical="center" wrapText="1"/>
    </xf>
    <xf numFmtId="0" fontId="9" fillId="16" borderId="42" xfId="0" applyFont="1" applyFill="1" applyBorder="1" applyAlignment="1">
      <alignment horizontal="center" vertical="center" wrapText="1"/>
    </xf>
    <xf numFmtId="0" fontId="9" fillId="16" borderId="43" xfId="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right" vertical="center" wrapText="1"/>
    </xf>
    <xf numFmtId="0" fontId="9" fillId="0" borderId="50" xfId="0" applyFont="1" applyBorder="1" applyAlignment="1">
      <alignment horizontal="right" vertical="center" wrapText="1"/>
    </xf>
  </cellXfs>
  <cellStyles count="3">
    <cellStyle name="Dane wejściowe" xfId="1" builtinId="20"/>
    <cellStyle name="Dobry" xfId="2" builtinId="26"/>
    <cellStyle name="Normalny" xfId="0" builtinId="0"/>
  </cellStyles>
  <dxfs count="9">
    <dxf>
      <numFmt numFmtId="14" formatCode="0.00%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onsolas"/>
        <scheme val="none"/>
      </font>
      <numFmt numFmtId="0" formatCode="General"/>
      <alignment horizontal="left" vertical="center" textRotation="0" wrapText="0" indent="0" justifyLastLine="0" shrinkToFit="0" readingOrder="0"/>
    </dxf>
    <dxf>
      <numFmt numFmtId="0" formatCode="General"/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colors>
    <mruColors>
      <color rgb="FFAFF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I49" totalsRowShown="0">
  <autoFilter ref="A1:I49" xr:uid="{00000000-0009-0000-0100-000001000000}"/>
  <sortState xmlns:xlrd2="http://schemas.microsoft.com/office/spreadsheetml/2017/richdata2" ref="A2:I49">
    <sortCondition descending="1" ref="H1:H49"/>
  </sortState>
  <tableColumns count="9">
    <tableColumn id="1" xr3:uid="{00000000-0010-0000-0000-000001000000}" name="Kolumna1"/>
    <tableColumn id="2" xr3:uid="{00000000-0010-0000-0000-000002000000}" name="ilosc wystąpień 1" dataDxfId="4">
      <calculatedColumnFormula>COUNTIF('Plan studiów'!BE$19:BE$106,A2)</calculatedColumnFormula>
    </tableColumn>
    <tableColumn id="4" xr3:uid="{00000000-0010-0000-0000-000004000000}" name="Kolumna3" dataDxfId="3">
      <calculatedColumnFormula>SUMIF('Plan studiów'!BE$19:BE$106,A2,'Plan studiów'!#REF!)</calculatedColumnFormula>
    </tableColumn>
    <tableColumn id="3" xr3:uid="{00000000-0010-0000-0000-000003000000}" name="Kolumna2" dataDxfId="2">
      <calculatedColumnFormula>COUNTIF('Plan studiów'!BG$19:BG$105,A2)</calculatedColumnFormula>
    </tableColumn>
    <tableColumn id="5" xr3:uid="{00000000-0010-0000-0000-000005000000}" name="Kolumna4">
      <calculatedColumnFormula>SUMIF('Plan studiów'!BG$19:BG$105,A2,'Plan studiów'!#REF!)</calculatedColumnFormula>
    </tableColumn>
    <tableColumn id="7" xr3:uid="{00000000-0010-0000-0000-000007000000}" name="suma wystapien">
      <calculatedColumnFormula>Tabela1[[#This Row],[Kolumna2]]+Tabela1[[#This Row],[ilosc wystąpień 1]]</calculatedColumnFormula>
    </tableColumn>
    <tableColumn id="6" xr3:uid="{00000000-0010-0000-0000-000006000000}" name="ects razem" dataDxfId="1">
      <calculatedColumnFormula>Tabela1[[#This Row],[Kolumna3]]+Tabela1[[#This Row],[Kolumna4]]</calculatedColumnFormula>
    </tableColumn>
    <tableColumn id="8" xr3:uid="{00000000-0010-0000-0000-000008000000}" name="procenty" dataDxfId="0">
      <calculatedColumnFormula>G2/N$1</calculatedColumnFormula>
    </tableColumn>
    <tableColumn id="9" xr3:uid="{00000000-0010-0000-0000-000009000000}" name="proc">
      <calculatedColumnFormula>TEXT(H2,"0%, 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ET452"/>
  <sheetViews>
    <sheetView tabSelected="1" topLeftCell="A84" zoomScale="74" zoomScaleNormal="74" zoomScaleSheetLayoutView="100" zoomScalePageLayoutView="60" workbookViewId="0">
      <pane xSplit="1" topLeftCell="B1" activePane="topRight" state="frozen"/>
      <selection activeCell="A13" sqref="A13"/>
      <selection pane="topRight" activeCell="D97" sqref="D97"/>
    </sheetView>
  </sheetViews>
  <sheetFormatPr defaultColWidth="9.109375" defaultRowHeight="12.75" customHeight="1" x14ac:dyDescent="0.25"/>
  <cols>
    <col min="1" max="1" width="8.109375" style="1" customWidth="1"/>
    <col min="2" max="2" width="58.5546875" style="1" customWidth="1"/>
    <col min="3" max="3" width="20.109375" style="2" customWidth="1"/>
    <col min="4" max="4" width="9.44140625" style="2" customWidth="1"/>
    <col min="5" max="5" width="6.5546875" style="14" customWidth="1"/>
    <col min="6" max="6" width="7.44140625" style="14" customWidth="1"/>
    <col min="7" max="9" width="9" style="14" customWidth="1"/>
    <col min="10" max="10" width="7.109375" style="14" customWidth="1"/>
    <col min="11" max="12" width="6.44140625" style="14" customWidth="1"/>
    <col min="13" max="13" width="7.109375" style="14" customWidth="1"/>
    <col min="14" max="14" width="7.33203125" style="163" customWidth="1"/>
    <col min="15" max="15" width="5.88671875" style="6" customWidth="1"/>
    <col min="16" max="18" width="5.44140625" style="6" customWidth="1"/>
    <col min="19" max="19" width="4.88671875" style="6" customWidth="1"/>
    <col min="20" max="20" width="5.44140625" style="6" customWidth="1"/>
    <col min="21" max="21" width="7.109375" style="34" customWidth="1"/>
    <col min="22" max="25" width="5.44140625" style="6" customWidth="1"/>
    <col min="26" max="27" width="4.88671875" style="6" customWidth="1"/>
    <col min="28" max="28" width="7.88671875" style="34" customWidth="1"/>
    <col min="29" max="29" width="4.88671875" style="6" customWidth="1"/>
    <col min="30" max="32" width="5.44140625" style="6" customWidth="1"/>
    <col min="33" max="33" width="5.88671875" style="6" customWidth="1"/>
    <col min="34" max="34" width="5.5546875" style="6" customWidth="1"/>
    <col min="35" max="35" width="7.109375" style="34" customWidth="1"/>
    <col min="36" max="36" width="5.5546875" style="6" customWidth="1"/>
    <col min="37" max="39" width="5" style="6" customWidth="1"/>
    <col min="40" max="40" width="4.88671875" style="6" customWidth="1"/>
    <col min="41" max="41" width="5" style="6" customWidth="1"/>
    <col min="42" max="42" width="7.109375" style="34" customWidth="1"/>
    <col min="43" max="43" width="5" style="135" customWidth="1"/>
    <col min="44" max="46" width="5.88671875" style="6" customWidth="1"/>
    <col min="47" max="47" width="5.5546875" style="6" customWidth="1"/>
    <col min="48" max="48" width="5" style="6" customWidth="1"/>
    <col min="49" max="49" width="8.6640625" style="34" customWidth="1"/>
    <col min="50" max="50" width="5.109375" style="135" customWidth="1"/>
    <col min="51" max="53" width="5.109375" style="6" customWidth="1"/>
    <col min="54" max="54" width="5.5546875" style="6" customWidth="1"/>
    <col min="55" max="55" width="5" style="6" customWidth="1"/>
    <col min="56" max="56" width="6.109375" style="34" customWidth="1"/>
    <col min="57" max="57" width="21.5546875" style="15" customWidth="1"/>
    <col min="58" max="58" width="10.44140625" style="190" customWidth="1"/>
    <col min="59" max="59" width="41.5546875" style="15" customWidth="1"/>
    <col min="60" max="149" width="9.109375" style="9"/>
    <col min="150" max="16384" width="9.109375" style="1"/>
  </cols>
  <sheetData>
    <row r="1" spans="1:150" s="40" customFormat="1" ht="24" customHeight="1" x14ac:dyDescent="0.25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  <c r="BA1" s="244"/>
      <c r="BB1" s="244"/>
      <c r="BC1" s="244"/>
      <c r="BD1" s="244"/>
      <c r="BE1" s="74"/>
      <c r="BF1" s="41"/>
      <c r="BG1" s="74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</row>
    <row r="2" spans="1:150" s="40" customFormat="1" ht="16.649999999999999" customHeight="1" x14ac:dyDescent="0.25">
      <c r="A2" s="245" t="s">
        <v>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74"/>
      <c r="BF2" s="41"/>
      <c r="BG2" s="74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</row>
    <row r="3" spans="1:150" s="36" customFormat="1" ht="30" customHeight="1" x14ac:dyDescent="0.25">
      <c r="A3" s="42"/>
      <c r="B3" s="43"/>
      <c r="C3" s="170" t="s">
        <v>2</v>
      </c>
      <c r="D3" s="170"/>
      <c r="E3" s="71"/>
      <c r="F3" s="71" t="s">
        <v>3</v>
      </c>
      <c r="G3" s="71"/>
      <c r="H3" s="71"/>
      <c r="I3" s="71"/>
      <c r="J3" s="71"/>
      <c r="K3" s="71"/>
      <c r="L3" s="7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71"/>
      <c r="AL3" s="71"/>
      <c r="AM3" s="71"/>
      <c r="AN3" s="71"/>
      <c r="AO3" s="71"/>
      <c r="AP3" s="71"/>
      <c r="AQ3" s="128"/>
      <c r="AR3" s="71"/>
      <c r="AS3" s="71"/>
      <c r="AT3" s="71"/>
      <c r="AU3" s="71"/>
      <c r="AV3" s="71"/>
      <c r="AW3" s="71"/>
      <c r="AX3" s="128"/>
      <c r="AY3" s="71"/>
      <c r="AZ3" s="71"/>
      <c r="BA3" s="71"/>
      <c r="BB3" s="71"/>
      <c r="BC3" s="71"/>
      <c r="BD3" s="71"/>
      <c r="BE3" s="75"/>
      <c r="BF3" s="75"/>
      <c r="BG3" s="75"/>
      <c r="BH3" s="44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</row>
    <row r="4" spans="1:150" s="36" customFormat="1" ht="15" customHeight="1" x14ac:dyDescent="0.25">
      <c r="A4" s="41"/>
      <c r="C4" s="171"/>
      <c r="D4" s="171"/>
      <c r="E4" s="41"/>
      <c r="F4" s="252" t="s">
        <v>4</v>
      </c>
      <c r="G4" s="252"/>
      <c r="H4" s="252"/>
      <c r="I4" s="252"/>
      <c r="J4" s="252"/>
      <c r="K4" s="252"/>
      <c r="L4" s="252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138"/>
      <c r="BE4" s="38"/>
      <c r="BF4" s="75"/>
      <c r="BG4" s="38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</row>
    <row r="5" spans="1:150" s="36" customFormat="1" ht="15" customHeight="1" x14ac:dyDescent="0.3">
      <c r="A5" s="45" t="s">
        <v>5</v>
      </c>
      <c r="B5" s="46"/>
      <c r="C5" s="229" t="s">
        <v>6</v>
      </c>
      <c r="D5" s="95"/>
      <c r="E5" s="95"/>
      <c r="F5" s="95"/>
      <c r="G5" s="95"/>
      <c r="H5" s="95"/>
      <c r="I5" s="95"/>
      <c r="J5" s="95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37"/>
      <c r="AC5" s="38"/>
      <c r="AD5" s="38"/>
      <c r="AE5" s="38"/>
      <c r="AF5" s="38"/>
      <c r="AG5" s="38"/>
      <c r="AH5" s="38"/>
      <c r="AI5" s="37"/>
      <c r="AJ5" s="38"/>
      <c r="AK5" s="44"/>
      <c r="AL5" s="44"/>
      <c r="AM5" s="44"/>
      <c r="AN5" s="44"/>
      <c r="AO5" s="44"/>
      <c r="AP5" s="44"/>
      <c r="AQ5" s="129"/>
      <c r="AR5" s="44"/>
      <c r="AS5" s="44"/>
      <c r="AT5" s="44"/>
      <c r="AU5" s="44"/>
      <c r="AV5" s="44"/>
      <c r="AW5" s="44"/>
      <c r="AX5" s="129"/>
      <c r="AY5" s="44"/>
      <c r="AZ5" s="44"/>
      <c r="BA5" s="44"/>
      <c r="BB5" s="44"/>
      <c r="BC5" s="44"/>
      <c r="BD5" s="44"/>
      <c r="BE5" s="75"/>
      <c r="BF5" s="75"/>
      <c r="BG5" s="75"/>
      <c r="BH5" s="44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</row>
    <row r="6" spans="1:150" s="36" customFormat="1" ht="15" customHeight="1" x14ac:dyDescent="0.3">
      <c r="A6" s="45" t="s">
        <v>7</v>
      </c>
      <c r="B6" s="46"/>
      <c r="C6" s="229">
        <v>6</v>
      </c>
      <c r="D6" s="96"/>
      <c r="E6" s="95"/>
      <c r="F6" s="95"/>
      <c r="G6" s="95"/>
      <c r="H6" s="95"/>
      <c r="I6" s="95"/>
      <c r="J6" s="95"/>
      <c r="K6" s="38"/>
      <c r="L6" s="38"/>
      <c r="M6" s="175"/>
      <c r="N6" s="200"/>
      <c r="O6" s="38"/>
      <c r="P6" s="38"/>
      <c r="Q6" s="38"/>
      <c r="R6" s="38"/>
      <c r="S6" s="38"/>
      <c r="T6" s="38"/>
      <c r="U6" s="179"/>
      <c r="V6" s="38"/>
      <c r="W6" s="38"/>
      <c r="X6" s="38"/>
      <c r="Y6" s="38"/>
      <c r="Z6" s="38"/>
      <c r="AA6" s="38"/>
      <c r="AB6" s="37"/>
      <c r="AC6" s="38"/>
      <c r="AD6" s="38"/>
      <c r="AE6" s="38"/>
      <c r="AF6" s="38"/>
      <c r="AG6" s="38"/>
      <c r="AH6" s="38"/>
      <c r="AI6" s="37"/>
      <c r="AJ6" s="38"/>
      <c r="AK6" s="38"/>
      <c r="AL6" s="38"/>
      <c r="AM6" s="38"/>
      <c r="AN6" s="38"/>
      <c r="AO6" s="38"/>
      <c r="AQ6" s="130"/>
      <c r="AR6" s="39"/>
      <c r="AS6" s="39"/>
      <c r="AT6" s="39"/>
      <c r="AU6" s="39"/>
      <c r="AX6" s="131"/>
      <c r="AY6" s="39"/>
      <c r="AZ6" s="39"/>
      <c r="BA6" s="39"/>
      <c r="BB6" s="39"/>
      <c r="BE6" s="37"/>
      <c r="BF6" s="37"/>
      <c r="BG6" s="38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</row>
    <row r="7" spans="1:150" s="36" customFormat="1" ht="15" customHeight="1" x14ac:dyDescent="0.3">
      <c r="A7" s="45" t="s">
        <v>8</v>
      </c>
      <c r="B7" s="46"/>
      <c r="C7" s="229" t="s">
        <v>9</v>
      </c>
      <c r="D7" s="95"/>
      <c r="E7" s="95"/>
      <c r="F7" s="95"/>
      <c r="G7" s="95"/>
      <c r="H7" s="95"/>
      <c r="I7" s="95"/>
      <c r="J7" s="95"/>
      <c r="K7" s="38"/>
      <c r="L7" s="38"/>
      <c r="M7" s="175"/>
      <c r="N7" s="200"/>
      <c r="O7" s="38"/>
      <c r="P7" s="38"/>
      <c r="Q7" s="38"/>
      <c r="R7" s="38"/>
      <c r="S7" s="38"/>
      <c r="T7" s="38"/>
      <c r="U7" s="179"/>
      <c r="V7" s="38"/>
      <c r="W7" s="38"/>
      <c r="X7" s="38"/>
      <c r="Y7" s="38"/>
      <c r="Z7" s="38"/>
      <c r="AA7" s="38"/>
      <c r="AB7" s="37"/>
      <c r="AC7" s="38"/>
      <c r="AD7" s="38"/>
      <c r="AE7" s="38"/>
      <c r="AF7" s="38"/>
      <c r="AG7" s="38"/>
      <c r="AH7" s="38"/>
      <c r="AI7" s="37"/>
      <c r="AJ7" s="38"/>
      <c r="AK7" s="44"/>
      <c r="AL7" s="44"/>
      <c r="AM7" s="44"/>
      <c r="AN7" s="44"/>
      <c r="AO7" s="44"/>
      <c r="AP7" s="44"/>
      <c r="AQ7" s="129"/>
      <c r="AR7" s="44"/>
      <c r="AS7" s="44"/>
      <c r="AT7" s="44"/>
      <c r="AU7" s="44"/>
      <c r="AV7" s="44"/>
      <c r="AW7" s="44"/>
      <c r="AX7" s="129"/>
      <c r="AY7" s="44"/>
      <c r="AZ7" s="44"/>
      <c r="BA7" s="44"/>
      <c r="BB7" s="44"/>
      <c r="BC7" s="44"/>
      <c r="BD7" s="44"/>
      <c r="BE7" s="75"/>
      <c r="BF7" s="75"/>
      <c r="BG7" s="75"/>
      <c r="BH7" s="44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</row>
    <row r="8" spans="1:150" s="36" customFormat="1" ht="15" customHeight="1" x14ac:dyDescent="0.3">
      <c r="A8" s="47" t="s">
        <v>10</v>
      </c>
      <c r="B8" s="46"/>
      <c r="C8" s="230" t="s">
        <v>11</v>
      </c>
      <c r="D8" s="96"/>
      <c r="E8" s="72"/>
      <c r="F8" s="72"/>
      <c r="G8" s="72"/>
      <c r="H8" s="72"/>
      <c r="I8" s="72"/>
      <c r="J8" s="72"/>
      <c r="M8" s="176"/>
      <c r="N8" s="232"/>
      <c r="U8" s="176"/>
      <c r="AB8" s="37"/>
      <c r="AC8" s="38"/>
      <c r="AI8" s="39"/>
      <c r="AP8" s="39"/>
      <c r="AQ8" s="131"/>
      <c r="AW8" s="39"/>
      <c r="AX8" s="131"/>
      <c r="BD8" s="39"/>
      <c r="BE8" s="38"/>
      <c r="BF8" s="75"/>
      <c r="BG8" s="3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</row>
    <row r="9" spans="1:150" s="36" customFormat="1" ht="15" customHeight="1" x14ac:dyDescent="0.3">
      <c r="A9" s="48" t="s">
        <v>12</v>
      </c>
      <c r="B9" s="46"/>
      <c r="C9" s="229">
        <v>913</v>
      </c>
      <c r="D9" s="95"/>
      <c r="E9" s="95"/>
      <c r="F9" s="95"/>
      <c r="G9" s="95"/>
      <c r="H9" s="95"/>
      <c r="I9" s="95"/>
      <c r="J9" s="95"/>
      <c r="K9" s="38"/>
      <c r="L9" s="38"/>
      <c r="M9" s="175"/>
      <c r="N9" s="200"/>
      <c r="O9" s="38"/>
      <c r="P9" s="38"/>
      <c r="Q9" s="38"/>
      <c r="R9" s="38"/>
      <c r="S9" s="38"/>
      <c r="T9" s="38"/>
      <c r="U9" s="179"/>
      <c r="V9" s="38"/>
      <c r="W9" s="38"/>
      <c r="X9" s="38"/>
      <c r="Y9" s="38"/>
      <c r="Z9" s="38"/>
      <c r="AA9" s="38"/>
      <c r="AB9" s="37"/>
      <c r="AC9" s="38"/>
      <c r="AH9" s="38"/>
      <c r="AI9" s="39"/>
      <c r="AP9" s="39"/>
      <c r="AQ9" s="131"/>
      <c r="AW9" s="39"/>
      <c r="AX9" s="130"/>
      <c r="AY9" s="38"/>
      <c r="AZ9" s="38"/>
      <c r="BA9" s="38"/>
      <c r="BB9" s="38"/>
      <c r="BC9" s="38"/>
      <c r="BD9" s="37"/>
      <c r="BE9" s="38"/>
      <c r="BF9" s="75"/>
      <c r="BG9" s="38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</row>
    <row r="10" spans="1:150" s="36" customFormat="1" ht="15" customHeight="1" x14ac:dyDescent="0.3">
      <c r="A10" s="47" t="s">
        <v>13</v>
      </c>
      <c r="B10" s="46"/>
      <c r="C10" s="229" t="s">
        <v>14</v>
      </c>
      <c r="D10" s="95"/>
      <c r="E10" s="95"/>
      <c r="F10" s="95"/>
      <c r="G10" s="95"/>
      <c r="H10" s="95"/>
      <c r="I10" s="95"/>
      <c r="J10" s="95"/>
      <c r="K10" s="38"/>
      <c r="L10" s="38"/>
      <c r="M10" s="175"/>
      <c r="N10" s="200"/>
      <c r="O10" s="38"/>
      <c r="P10" s="38"/>
      <c r="Q10" s="38"/>
      <c r="R10" s="38"/>
      <c r="S10" s="38"/>
      <c r="T10" s="38"/>
      <c r="U10" s="179"/>
      <c r="V10" s="38"/>
      <c r="W10" s="38"/>
      <c r="X10" s="38"/>
      <c r="Y10" s="38"/>
      <c r="Z10" s="38"/>
      <c r="AA10" s="38"/>
      <c r="AB10" s="37"/>
      <c r="AC10" s="38"/>
      <c r="AH10" s="38"/>
      <c r="AI10" s="39"/>
      <c r="AP10" s="39"/>
      <c r="AQ10" s="131"/>
      <c r="AW10" s="39"/>
      <c r="AX10" s="130"/>
      <c r="AY10" s="38"/>
      <c r="AZ10" s="38"/>
      <c r="BA10" s="38"/>
      <c r="BB10" s="38"/>
      <c r="BC10" s="38"/>
      <c r="BD10" s="37"/>
      <c r="BE10" s="38"/>
      <c r="BF10" s="75"/>
      <c r="BG10" s="38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</row>
    <row r="11" spans="1:150" s="36" customFormat="1" ht="15" customHeight="1" x14ac:dyDescent="0.3">
      <c r="A11" s="47" t="s">
        <v>15</v>
      </c>
      <c r="B11" s="49"/>
      <c r="C11" s="231" t="s">
        <v>16</v>
      </c>
      <c r="D11" s="118"/>
      <c r="E11" s="118"/>
      <c r="F11" s="118"/>
      <c r="G11" s="118"/>
      <c r="H11" s="96"/>
      <c r="I11" s="96"/>
      <c r="J11" s="96"/>
      <c r="K11" s="38"/>
      <c r="L11" s="38"/>
      <c r="M11" s="175"/>
      <c r="N11" s="200"/>
      <c r="O11" s="38"/>
      <c r="P11" s="38"/>
      <c r="Q11" s="38"/>
      <c r="R11" s="38"/>
      <c r="S11" s="38"/>
      <c r="T11" s="38"/>
      <c r="U11" s="179"/>
      <c r="V11" s="38"/>
      <c r="W11" s="38"/>
      <c r="X11" s="38"/>
      <c r="Y11" s="38"/>
      <c r="Z11" s="38"/>
      <c r="AA11" s="38"/>
      <c r="AB11" s="37"/>
      <c r="AC11" s="38"/>
      <c r="AD11" s="38"/>
      <c r="AE11" s="38"/>
      <c r="AF11" s="38"/>
      <c r="AG11" s="38"/>
      <c r="AH11" s="38"/>
      <c r="AI11" s="37"/>
      <c r="AJ11" s="38"/>
      <c r="AK11" s="38"/>
      <c r="AL11" s="38"/>
      <c r="AM11" s="38"/>
      <c r="AN11" s="38"/>
      <c r="AO11" s="38"/>
      <c r="AP11" s="37"/>
      <c r="AQ11" s="130"/>
      <c r="AR11" s="38"/>
      <c r="AS11" s="38"/>
      <c r="AT11" s="38"/>
      <c r="AU11" s="38"/>
      <c r="AV11" s="38"/>
      <c r="AW11" s="37"/>
      <c r="AX11" s="130"/>
      <c r="AY11" s="38"/>
      <c r="AZ11" s="38"/>
      <c r="BA11" s="38"/>
      <c r="BB11" s="38"/>
      <c r="BC11" s="38"/>
      <c r="BD11" s="37"/>
      <c r="BE11" s="38"/>
      <c r="BF11" s="75"/>
      <c r="BG11" s="38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</row>
    <row r="12" spans="1:150" s="3" customFormat="1" ht="20.25" customHeight="1" x14ac:dyDescent="0.25">
      <c r="A12" s="311" t="s">
        <v>17</v>
      </c>
      <c r="B12" s="254" t="s">
        <v>18</v>
      </c>
      <c r="C12" s="265" t="s">
        <v>19</v>
      </c>
      <c r="D12" s="297" t="s">
        <v>20</v>
      </c>
      <c r="E12" s="257" t="s">
        <v>21</v>
      </c>
      <c r="F12" s="257"/>
      <c r="G12" s="257"/>
      <c r="H12" s="257"/>
      <c r="I12" s="257"/>
      <c r="J12" s="257"/>
      <c r="K12" s="257"/>
      <c r="L12" s="257"/>
      <c r="M12" s="257"/>
      <c r="N12" s="294" t="s">
        <v>22</v>
      </c>
      <c r="O12" s="261" t="s">
        <v>23</v>
      </c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2"/>
      <c r="AC12" s="295" t="s">
        <v>24</v>
      </c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1"/>
      <c r="AO12" s="261"/>
      <c r="AP12" s="262"/>
      <c r="AQ12" s="295" t="s">
        <v>25</v>
      </c>
      <c r="AR12" s="261"/>
      <c r="AS12" s="261"/>
      <c r="AT12" s="261"/>
      <c r="AU12" s="261"/>
      <c r="AV12" s="261"/>
      <c r="AW12" s="261"/>
      <c r="AX12" s="261"/>
      <c r="AY12" s="261"/>
      <c r="AZ12" s="261"/>
      <c r="BA12" s="261"/>
      <c r="BB12" s="261"/>
      <c r="BC12" s="261"/>
      <c r="BD12" s="262"/>
      <c r="BE12" s="304" t="s">
        <v>26</v>
      </c>
      <c r="BF12" s="335" t="s">
        <v>22</v>
      </c>
      <c r="BG12" s="283" t="s">
        <v>27</v>
      </c>
      <c r="BH12" s="11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</row>
    <row r="13" spans="1:150" s="3" customFormat="1" ht="20.25" customHeight="1" x14ac:dyDescent="0.25">
      <c r="A13" s="312"/>
      <c r="B13" s="255"/>
      <c r="C13" s="266"/>
      <c r="D13" s="298"/>
      <c r="E13" s="220" t="s">
        <v>28</v>
      </c>
      <c r="F13" s="269" t="s">
        <v>29</v>
      </c>
      <c r="G13" s="269"/>
      <c r="H13" s="269"/>
      <c r="I13" s="269"/>
      <c r="J13" s="269"/>
      <c r="K13" s="269"/>
      <c r="L13" s="269"/>
      <c r="M13" s="269"/>
      <c r="N13" s="294"/>
      <c r="O13" s="263"/>
      <c r="P13" s="263"/>
      <c r="Q13" s="263"/>
      <c r="R13" s="263"/>
      <c r="S13" s="263"/>
      <c r="T13" s="263"/>
      <c r="U13" s="263"/>
      <c r="V13" s="263"/>
      <c r="W13" s="263"/>
      <c r="X13" s="263"/>
      <c r="Y13" s="263"/>
      <c r="Z13" s="263"/>
      <c r="AA13" s="263"/>
      <c r="AB13" s="264"/>
      <c r="AC13" s="296"/>
      <c r="AD13" s="263"/>
      <c r="AE13" s="263"/>
      <c r="AF13" s="263"/>
      <c r="AG13" s="263"/>
      <c r="AH13" s="263"/>
      <c r="AI13" s="263"/>
      <c r="AJ13" s="263"/>
      <c r="AK13" s="263"/>
      <c r="AL13" s="263"/>
      <c r="AM13" s="263"/>
      <c r="AN13" s="263"/>
      <c r="AO13" s="263"/>
      <c r="AP13" s="264"/>
      <c r="AQ13" s="296"/>
      <c r="AR13" s="263"/>
      <c r="AS13" s="263"/>
      <c r="AT13" s="263"/>
      <c r="AU13" s="263"/>
      <c r="AV13" s="263"/>
      <c r="AW13" s="263"/>
      <c r="AX13" s="263"/>
      <c r="AY13" s="263"/>
      <c r="AZ13" s="263"/>
      <c r="BA13" s="263"/>
      <c r="BB13" s="263"/>
      <c r="BC13" s="263"/>
      <c r="BD13" s="264"/>
      <c r="BE13" s="304"/>
      <c r="BF13" s="336"/>
      <c r="BG13" s="283"/>
      <c r="BH13" s="11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</row>
    <row r="14" spans="1:150" s="3" customFormat="1" ht="20.25" customHeight="1" x14ac:dyDescent="0.25">
      <c r="A14" s="312"/>
      <c r="B14" s="255"/>
      <c r="C14" s="266"/>
      <c r="D14" s="298"/>
      <c r="E14" s="284" t="s">
        <v>30</v>
      </c>
      <c r="F14" s="269"/>
      <c r="G14" s="269"/>
      <c r="H14" s="269"/>
      <c r="I14" s="269"/>
      <c r="J14" s="269"/>
      <c r="K14" s="269"/>
      <c r="L14" s="269"/>
      <c r="M14" s="269"/>
      <c r="N14" s="294"/>
      <c r="O14" s="259" t="s">
        <v>31</v>
      </c>
      <c r="P14" s="259"/>
      <c r="Q14" s="259"/>
      <c r="R14" s="259"/>
      <c r="S14" s="259"/>
      <c r="T14" s="259"/>
      <c r="U14" s="260"/>
      <c r="V14" s="258" t="s">
        <v>32</v>
      </c>
      <c r="W14" s="259"/>
      <c r="X14" s="259"/>
      <c r="Y14" s="259"/>
      <c r="Z14" s="259"/>
      <c r="AA14" s="259"/>
      <c r="AB14" s="260"/>
      <c r="AC14" s="258" t="s">
        <v>33</v>
      </c>
      <c r="AD14" s="259"/>
      <c r="AE14" s="259"/>
      <c r="AF14" s="259"/>
      <c r="AG14" s="259"/>
      <c r="AH14" s="259"/>
      <c r="AI14" s="260"/>
      <c r="AJ14" s="258" t="s">
        <v>34</v>
      </c>
      <c r="AK14" s="259"/>
      <c r="AL14" s="259"/>
      <c r="AM14" s="259"/>
      <c r="AN14" s="259"/>
      <c r="AO14" s="259"/>
      <c r="AP14" s="260"/>
      <c r="AQ14" s="258" t="s">
        <v>35</v>
      </c>
      <c r="AR14" s="259"/>
      <c r="AS14" s="259"/>
      <c r="AT14" s="259"/>
      <c r="AU14" s="259"/>
      <c r="AV14" s="259"/>
      <c r="AW14" s="260"/>
      <c r="AX14" s="258" t="s">
        <v>36</v>
      </c>
      <c r="AY14" s="259"/>
      <c r="AZ14" s="259"/>
      <c r="BA14" s="259"/>
      <c r="BB14" s="259"/>
      <c r="BC14" s="259"/>
      <c r="BD14" s="260"/>
      <c r="BE14" s="304"/>
      <c r="BF14" s="336"/>
      <c r="BG14" s="283"/>
      <c r="BH14" s="11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</row>
    <row r="15" spans="1:150" s="13" customFormat="1" ht="31.5" customHeight="1" x14ac:dyDescent="0.25">
      <c r="A15" s="312"/>
      <c r="B15" s="255"/>
      <c r="C15" s="266"/>
      <c r="D15" s="298"/>
      <c r="E15" s="284"/>
      <c r="F15" s="310" t="s">
        <v>37</v>
      </c>
      <c r="G15" s="310"/>
      <c r="H15" s="310"/>
      <c r="I15" s="310"/>
      <c r="J15" s="310"/>
      <c r="K15" s="310"/>
      <c r="L15" s="269" t="s">
        <v>38</v>
      </c>
      <c r="M15" s="269"/>
      <c r="N15" s="294"/>
      <c r="O15" s="246" t="s">
        <v>37</v>
      </c>
      <c r="P15" s="247"/>
      <c r="Q15" s="247"/>
      <c r="R15" s="247"/>
      <c r="S15" s="247"/>
      <c r="T15" s="248"/>
      <c r="U15" s="249" t="s">
        <v>22</v>
      </c>
      <c r="V15" s="246" t="s">
        <v>37</v>
      </c>
      <c r="W15" s="247"/>
      <c r="X15" s="247"/>
      <c r="Y15" s="247"/>
      <c r="Z15" s="247"/>
      <c r="AA15" s="248"/>
      <c r="AB15" s="300" t="s">
        <v>22</v>
      </c>
      <c r="AC15" s="246" t="s">
        <v>37</v>
      </c>
      <c r="AD15" s="247"/>
      <c r="AE15" s="247"/>
      <c r="AF15" s="247"/>
      <c r="AG15" s="247"/>
      <c r="AH15" s="248"/>
      <c r="AI15" s="249" t="s">
        <v>22</v>
      </c>
      <c r="AJ15" s="246" t="s">
        <v>37</v>
      </c>
      <c r="AK15" s="247"/>
      <c r="AL15" s="247"/>
      <c r="AM15" s="247"/>
      <c r="AN15" s="247"/>
      <c r="AO15" s="248"/>
      <c r="AP15" s="249" t="s">
        <v>22</v>
      </c>
      <c r="AQ15" s="246" t="s">
        <v>37</v>
      </c>
      <c r="AR15" s="247"/>
      <c r="AS15" s="247"/>
      <c r="AT15" s="247"/>
      <c r="AU15" s="247"/>
      <c r="AV15" s="248"/>
      <c r="AW15" s="249" t="s">
        <v>22</v>
      </c>
      <c r="AX15" s="246" t="s">
        <v>37</v>
      </c>
      <c r="AY15" s="247"/>
      <c r="AZ15" s="247"/>
      <c r="BA15" s="247"/>
      <c r="BB15" s="247"/>
      <c r="BC15" s="248"/>
      <c r="BD15" s="249" t="s">
        <v>22</v>
      </c>
      <c r="BE15" s="304"/>
      <c r="BF15" s="336"/>
      <c r="BG15" s="283"/>
      <c r="BH15" s="18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</row>
    <row r="16" spans="1:150" s="3" customFormat="1" ht="20.25" customHeight="1" x14ac:dyDescent="0.25">
      <c r="A16" s="313"/>
      <c r="B16" s="256"/>
      <c r="C16" s="267"/>
      <c r="D16" s="299"/>
      <c r="E16" s="284"/>
      <c r="F16" s="134" t="s">
        <v>39</v>
      </c>
      <c r="G16" s="134" t="s">
        <v>40</v>
      </c>
      <c r="H16" s="134" t="s">
        <v>41</v>
      </c>
      <c r="I16" s="134" t="s">
        <v>42</v>
      </c>
      <c r="J16" s="134" t="s">
        <v>43</v>
      </c>
      <c r="K16" s="132" t="s">
        <v>44</v>
      </c>
      <c r="L16" s="227" t="s">
        <v>45</v>
      </c>
      <c r="M16" s="228" t="s">
        <v>46</v>
      </c>
      <c r="N16" s="294"/>
      <c r="O16" s="50" t="s">
        <v>39</v>
      </c>
      <c r="P16" s="50" t="s">
        <v>40</v>
      </c>
      <c r="Q16" s="50" t="s">
        <v>41</v>
      </c>
      <c r="R16" s="50" t="s">
        <v>42</v>
      </c>
      <c r="S16" s="50" t="s">
        <v>43</v>
      </c>
      <c r="T16" s="4" t="s">
        <v>44</v>
      </c>
      <c r="U16" s="250"/>
      <c r="V16" s="50" t="s">
        <v>39</v>
      </c>
      <c r="W16" s="50" t="s">
        <v>40</v>
      </c>
      <c r="X16" s="50" t="s">
        <v>41</v>
      </c>
      <c r="Y16" s="50" t="s">
        <v>42</v>
      </c>
      <c r="Z16" s="50" t="s">
        <v>43</v>
      </c>
      <c r="AA16" s="4" t="s">
        <v>44</v>
      </c>
      <c r="AB16" s="301"/>
      <c r="AC16" s="50" t="s">
        <v>39</v>
      </c>
      <c r="AD16" s="50" t="s">
        <v>40</v>
      </c>
      <c r="AE16" s="50" t="s">
        <v>41</v>
      </c>
      <c r="AF16" s="50" t="s">
        <v>42</v>
      </c>
      <c r="AG16" s="50" t="s">
        <v>43</v>
      </c>
      <c r="AH16" s="4" t="s">
        <v>44</v>
      </c>
      <c r="AI16" s="250"/>
      <c r="AJ16" s="50" t="s">
        <v>39</v>
      </c>
      <c r="AK16" s="50" t="s">
        <v>40</v>
      </c>
      <c r="AL16" s="50" t="s">
        <v>41</v>
      </c>
      <c r="AM16" s="50" t="s">
        <v>42</v>
      </c>
      <c r="AN16" s="50" t="s">
        <v>43</v>
      </c>
      <c r="AO16" s="4" t="s">
        <v>44</v>
      </c>
      <c r="AP16" s="250"/>
      <c r="AQ16" s="134" t="s">
        <v>39</v>
      </c>
      <c r="AR16" s="50" t="s">
        <v>40</v>
      </c>
      <c r="AS16" s="50" t="s">
        <v>41</v>
      </c>
      <c r="AT16" s="50" t="s">
        <v>42</v>
      </c>
      <c r="AU16" s="50" t="s">
        <v>43</v>
      </c>
      <c r="AV16" s="4" t="s">
        <v>44</v>
      </c>
      <c r="AW16" s="250"/>
      <c r="AX16" s="134" t="s">
        <v>39</v>
      </c>
      <c r="AY16" s="50" t="s">
        <v>40</v>
      </c>
      <c r="AZ16" s="50" t="s">
        <v>41</v>
      </c>
      <c r="BA16" s="50" t="s">
        <v>42</v>
      </c>
      <c r="BB16" s="50" t="s">
        <v>43</v>
      </c>
      <c r="BC16" s="4" t="s">
        <v>44</v>
      </c>
      <c r="BD16" s="250"/>
      <c r="BE16" s="304"/>
      <c r="BF16" s="337"/>
      <c r="BG16" s="283"/>
      <c r="BH16" s="11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</row>
    <row r="17" spans="1:150" s="29" customFormat="1" ht="20.25" customHeight="1" x14ac:dyDescent="0.25">
      <c r="A17" s="240" t="s">
        <v>47</v>
      </c>
      <c r="B17" s="240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  <c r="AA17" s="240"/>
      <c r="AB17" s="240"/>
      <c r="AC17" s="240"/>
      <c r="AD17" s="240"/>
      <c r="AE17" s="240"/>
      <c r="AF17" s="240"/>
      <c r="AG17" s="240"/>
      <c r="AH17" s="240"/>
      <c r="AI17" s="240"/>
      <c r="AJ17" s="240"/>
      <c r="AK17" s="240"/>
      <c r="AL17" s="240"/>
      <c r="AM17" s="240"/>
      <c r="AN17" s="240"/>
      <c r="AO17" s="240"/>
      <c r="AP17" s="240"/>
      <c r="AQ17" s="240"/>
      <c r="AR17" s="240"/>
      <c r="AS17" s="240"/>
      <c r="AT17" s="240"/>
      <c r="AU17" s="240"/>
      <c r="AV17" s="240"/>
      <c r="AW17" s="240"/>
      <c r="AX17" s="240"/>
      <c r="AY17" s="240"/>
      <c r="AZ17" s="240"/>
      <c r="BA17" s="240"/>
      <c r="BB17" s="240"/>
      <c r="BC17" s="240"/>
      <c r="BD17" s="240"/>
      <c r="BE17" s="223"/>
      <c r="BF17" s="223"/>
      <c r="BG17" s="223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</row>
    <row r="18" spans="1:150" s="29" customFormat="1" ht="20.25" customHeight="1" x14ac:dyDescent="0.25">
      <c r="A18" s="290" t="s">
        <v>48</v>
      </c>
      <c r="B18" s="290"/>
      <c r="C18" s="290"/>
      <c r="D18" s="290"/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290"/>
      <c r="AR18" s="290"/>
      <c r="AS18" s="290"/>
      <c r="AT18" s="290"/>
      <c r="AU18" s="290"/>
      <c r="AV18" s="290"/>
      <c r="AW18" s="290"/>
      <c r="AX18" s="290"/>
      <c r="AY18" s="290"/>
      <c r="AZ18" s="290"/>
      <c r="BA18" s="290"/>
      <c r="BB18" s="290"/>
      <c r="BC18" s="290"/>
      <c r="BD18" s="291"/>
      <c r="BE18" s="223"/>
      <c r="BF18" s="223"/>
      <c r="BG18" s="223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</row>
    <row r="19" spans="1:150" s="7" customFormat="1" ht="15" customHeight="1" x14ac:dyDescent="0.25">
      <c r="A19" s="4" t="s">
        <v>49</v>
      </c>
      <c r="B19" s="20" t="s">
        <v>50</v>
      </c>
      <c r="C19" s="10" t="s">
        <v>51</v>
      </c>
      <c r="D19" s="4"/>
      <c r="E19" s="142">
        <f>SUM(F19:G19)</f>
        <v>60</v>
      </c>
      <c r="F19" s="4">
        <v>30</v>
      </c>
      <c r="G19" s="4">
        <v>30</v>
      </c>
      <c r="H19" s="4"/>
      <c r="I19" s="4"/>
      <c r="J19" s="4"/>
      <c r="K19" s="4"/>
      <c r="L19" s="184"/>
      <c r="M19" s="22">
        <v>15</v>
      </c>
      <c r="N19" s="143">
        <v>3</v>
      </c>
      <c r="O19" s="4">
        <v>30</v>
      </c>
      <c r="P19" s="4">
        <v>30</v>
      </c>
      <c r="Q19" s="4"/>
      <c r="R19" s="4"/>
      <c r="S19" s="4"/>
      <c r="T19" s="4"/>
      <c r="U19" s="219">
        <v>3</v>
      </c>
      <c r="V19" s="20"/>
      <c r="W19" s="20"/>
      <c r="X19" s="20"/>
      <c r="Y19" s="20"/>
      <c r="Z19" s="20"/>
      <c r="AA19" s="20"/>
      <c r="AB19" s="166"/>
      <c r="AC19" s="20"/>
      <c r="AD19" s="20"/>
      <c r="AE19" s="20"/>
      <c r="AF19" s="20"/>
      <c r="AG19" s="20"/>
      <c r="AH19" s="20"/>
      <c r="AI19" s="166"/>
      <c r="AJ19" s="20"/>
      <c r="AK19" s="20"/>
      <c r="AL19" s="20"/>
      <c r="AM19" s="20"/>
      <c r="AN19" s="20"/>
      <c r="AO19" s="20"/>
      <c r="AP19" s="166"/>
      <c r="AQ19" s="20"/>
      <c r="AR19" s="20"/>
      <c r="AS19" s="20"/>
      <c r="AT19" s="20"/>
      <c r="AU19" s="20"/>
      <c r="AV19" s="20"/>
      <c r="AW19" s="166"/>
      <c r="AX19" s="20"/>
      <c r="AY19" s="20"/>
      <c r="AZ19" s="20"/>
      <c r="BA19" s="20"/>
      <c r="BB19" s="20"/>
      <c r="BC19" s="20"/>
      <c r="BD19" s="20"/>
      <c r="BE19" s="78" t="s">
        <v>52</v>
      </c>
      <c r="BF19" s="196">
        <f>N19</f>
        <v>3</v>
      </c>
      <c r="BG19" s="185" t="s">
        <v>53</v>
      </c>
      <c r="BH19" s="15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</row>
    <row r="20" spans="1:150" s="7" customFormat="1" ht="15" customHeight="1" x14ac:dyDescent="0.25">
      <c r="A20" s="4">
        <v>2</v>
      </c>
      <c r="B20" s="23" t="s">
        <v>54</v>
      </c>
      <c r="C20" s="10" t="s">
        <v>51</v>
      </c>
      <c r="D20" s="10"/>
      <c r="E20" s="142">
        <f t="shared" ref="E20:E26" si="0">SUM(F20:G20)</f>
        <v>55</v>
      </c>
      <c r="F20" s="4">
        <v>35</v>
      </c>
      <c r="G20" s="4">
        <v>20</v>
      </c>
      <c r="H20" s="4"/>
      <c r="I20" s="4"/>
      <c r="J20" s="4"/>
      <c r="K20" s="4"/>
      <c r="L20" s="167"/>
      <c r="M20" s="22">
        <v>20</v>
      </c>
      <c r="N20" s="193">
        <v>3</v>
      </c>
      <c r="O20" s="4">
        <v>35</v>
      </c>
      <c r="P20" s="4">
        <v>20</v>
      </c>
      <c r="Q20" s="4"/>
      <c r="R20" s="4"/>
      <c r="S20" s="4"/>
      <c r="T20" s="4"/>
      <c r="U20" s="31">
        <v>3</v>
      </c>
      <c r="V20" s="4"/>
      <c r="W20" s="4"/>
      <c r="X20" s="4"/>
      <c r="Y20" s="4"/>
      <c r="Z20" s="4"/>
      <c r="AA20" s="4"/>
      <c r="AB20" s="31"/>
      <c r="AC20" s="4"/>
      <c r="AD20" s="4"/>
      <c r="AE20" s="4"/>
      <c r="AF20" s="4"/>
      <c r="AG20" s="4"/>
      <c r="AH20" s="4"/>
      <c r="AI20" s="31"/>
      <c r="AJ20" s="4"/>
      <c r="AK20" s="4"/>
      <c r="AL20" s="4"/>
      <c r="AM20" s="4"/>
      <c r="AN20" s="4"/>
      <c r="AO20" s="4"/>
      <c r="AP20" s="31"/>
      <c r="AQ20" s="132"/>
      <c r="AR20" s="4"/>
      <c r="AS20" s="4"/>
      <c r="AT20" s="4"/>
      <c r="AU20" s="4"/>
      <c r="AV20" s="4"/>
      <c r="AW20" s="31"/>
      <c r="AX20" s="132"/>
      <c r="AY20" s="4"/>
      <c r="AZ20" s="4"/>
      <c r="BA20" s="4"/>
      <c r="BB20" s="4"/>
      <c r="BC20" s="4"/>
      <c r="BD20" s="31"/>
      <c r="BE20" s="78" t="s">
        <v>52</v>
      </c>
      <c r="BF20" s="196">
        <f t="shared" ref="BF20:BF26" si="1">N20</f>
        <v>3</v>
      </c>
      <c r="BG20" s="185" t="s">
        <v>55</v>
      </c>
      <c r="BH20" s="15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</row>
    <row r="21" spans="1:150" s="7" customFormat="1" ht="15" customHeight="1" x14ac:dyDescent="0.25">
      <c r="A21" s="4">
        <v>3</v>
      </c>
      <c r="B21" s="23" t="s">
        <v>56</v>
      </c>
      <c r="C21" s="10" t="s">
        <v>57</v>
      </c>
      <c r="D21" s="10"/>
      <c r="E21" s="142">
        <f t="shared" si="0"/>
        <v>60</v>
      </c>
      <c r="F21" s="4">
        <v>35</v>
      </c>
      <c r="G21" s="4">
        <v>25</v>
      </c>
      <c r="H21" s="4"/>
      <c r="I21" s="4"/>
      <c r="J21" s="4"/>
      <c r="K21" s="4"/>
      <c r="L21" s="21"/>
      <c r="M21" s="22">
        <v>15</v>
      </c>
      <c r="N21" s="193">
        <v>3</v>
      </c>
      <c r="O21" s="4"/>
      <c r="P21" s="4"/>
      <c r="Q21" s="4"/>
      <c r="R21" s="4"/>
      <c r="S21" s="4"/>
      <c r="T21" s="4"/>
      <c r="U21" s="31"/>
      <c r="V21" s="4">
        <v>35</v>
      </c>
      <c r="W21" s="4">
        <v>25</v>
      </c>
      <c r="X21" s="4"/>
      <c r="Y21" s="4"/>
      <c r="Z21" s="4"/>
      <c r="AA21" s="4"/>
      <c r="AB21" s="31">
        <v>3</v>
      </c>
      <c r="AC21" s="4"/>
      <c r="AD21" s="4"/>
      <c r="AE21" s="4"/>
      <c r="AF21" s="4"/>
      <c r="AG21" s="4"/>
      <c r="AH21" s="4"/>
      <c r="AI21" s="31"/>
      <c r="AJ21" s="4"/>
      <c r="AK21" s="4"/>
      <c r="AL21" s="4"/>
      <c r="AM21" s="4"/>
      <c r="AN21" s="4"/>
      <c r="AO21" s="4"/>
      <c r="AP21" s="31"/>
      <c r="AQ21" s="132"/>
      <c r="AR21" s="4"/>
      <c r="AS21" s="4"/>
      <c r="AT21" s="4"/>
      <c r="AU21" s="4"/>
      <c r="AV21" s="4"/>
      <c r="AW21" s="31"/>
      <c r="AX21" s="132"/>
      <c r="AY21" s="4"/>
      <c r="AZ21" s="4"/>
      <c r="BA21" s="4"/>
      <c r="BB21" s="4"/>
      <c r="BC21" s="4"/>
      <c r="BD21" s="31"/>
      <c r="BE21" s="78" t="s">
        <v>52</v>
      </c>
      <c r="BF21" s="196">
        <f t="shared" si="1"/>
        <v>3</v>
      </c>
      <c r="BG21" s="185" t="s">
        <v>55</v>
      </c>
      <c r="BH21" s="15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</row>
    <row r="22" spans="1:150" s="7" customFormat="1" ht="15" customHeight="1" x14ac:dyDescent="0.25">
      <c r="A22" s="4">
        <v>4</v>
      </c>
      <c r="B22" s="23" t="s">
        <v>58</v>
      </c>
      <c r="C22" s="10"/>
      <c r="D22" s="10" t="s">
        <v>57</v>
      </c>
      <c r="E22" s="142">
        <f t="shared" si="0"/>
        <v>35</v>
      </c>
      <c r="F22" s="4">
        <v>20</v>
      </c>
      <c r="G22" s="4">
        <v>15</v>
      </c>
      <c r="H22" s="4"/>
      <c r="I22" s="4"/>
      <c r="J22" s="4"/>
      <c r="K22" s="4"/>
      <c r="L22" s="21"/>
      <c r="M22" s="22">
        <v>15</v>
      </c>
      <c r="N22" s="193">
        <v>2</v>
      </c>
      <c r="O22" s="4"/>
      <c r="P22" s="4"/>
      <c r="Q22" s="4"/>
      <c r="R22" s="4"/>
      <c r="S22" s="4"/>
      <c r="T22" s="4"/>
      <c r="U22" s="31"/>
      <c r="V22" s="4">
        <v>20</v>
      </c>
      <c r="W22" s="4">
        <v>15</v>
      </c>
      <c r="X22" s="4"/>
      <c r="Y22" s="4"/>
      <c r="Z22" s="4"/>
      <c r="AA22" s="4"/>
      <c r="AB22" s="31">
        <v>2</v>
      </c>
      <c r="AC22" s="4"/>
      <c r="AD22" s="4"/>
      <c r="AE22" s="4"/>
      <c r="AF22" s="4"/>
      <c r="AG22" s="4"/>
      <c r="AH22" s="4"/>
      <c r="AI22" s="31"/>
      <c r="AJ22" s="4"/>
      <c r="AK22" s="4"/>
      <c r="AL22" s="4"/>
      <c r="AM22" s="4"/>
      <c r="AN22" s="4"/>
      <c r="AO22" s="4"/>
      <c r="AP22" s="31"/>
      <c r="AQ22" s="132"/>
      <c r="AR22" s="4"/>
      <c r="AS22" s="4"/>
      <c r="AT22" s="4"/>
      <c r="AU22" s="4"/>
      <c r="AV22" s="4"/>
      <c r="AW22" s="31"/>
      <c r="AX22" s="132"/>
      <c r="AY22" s="4"/>
      <c r="AZ22" s="4"/>
      <c r="BA22" s="4"/>
      <c r="BB22" s="4"/>
      <c r="BC22" s="4"/>
      <c r="BD22" s="31"/>
      <c r="BE22" s="78" t="s">
        <v>52</v>
      </c>
      <c r="BF22" s="196">
        <f t="shared" si="1"/>
        <v>2</v>
      </c>
      <c r="BG22" s="185" t="s">
        <v>53</v>
      </c>
      <c r="BH22" s="15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</row>
    <row r="23" spans="1:150" s="7" customFormat="1" ht="15" customHeight="1" x14ac:dyDescent="0.25">
      <c r="A23" s="4">
        <v>5</v>
      </c>
      <c r="B23" s="23" t="s">
        <v>59</v>
      </c>
      <c r="C23" s="10"/>
      <c r="D23" s="10" t="s">
        <v>51</v>
      </c>
      <c r="E23" s="142">
        <f t="shared" si="0"/>
        <v>30</v>
      </c>
      <c r="F23" s="4">
        <v>20</v>
      </c>
      <c r="G23" s="4">
        <v>10</v>
      </c>
      <c r="H23" s="4"/>
      <c r="I23" s="4"/>
      <c r="J23" s="4"/>
      <c r="K23" s="4"/>
      <c r="L23" s="21"/>
      <c r="M23" s="22">
        <v>20</v>
      </c>
      <c r="N23" s="193">
        <v>2</v>
      </c>
      <c r="O23" s="4">
        <v>20</v>
      </c>
      <c r="P23" s="4">
        <v>10</v>
      </c>
      <c r="Q23" s="4"/>
      <c r="R23" s="4"/>
      <c r="S23" s="4"/>
      <c r="T23" s="4"/>
      <c r="U23" s="31">
        <v>2</v>
      </c>
      <c r="V23" s="4"/>
      <c r="W23" s="4"/>
      <c r="X23" s="4"/>
      <c r="Y23" s="4"/>
      <c r="Z23" s="4"/>
      <c r="AA23" s="4"/>
      <c r="AB23" s="31"/>
      <c r="AC23" s="4"/>
      <c r="AD23" s="4"/>
      <c r="AE23" s="4"/>
      <c r="AF23" s="4"/>
      <c r="AG23" s="4"/>
      <c r="AH23" s="4"/>
      <c r="AI23" s="31"/>
      <c r="AJ23" s="4"/>
      <c r="AK23" s="4"/>
      <c r="AL23" s="4"/>
      <c r="AM23" s="4"/>
      <c r="AN23" s="4"/>
      <c r="AO23" s="4"/>
      <c r="AP23" s="31"/>
      <c r="AQ23" s="132"/>
      <c r="AR23" s="4"/>
      <c r="AS23" s="4"/>
      <c r="AT23" s="4"/>
      <c r="AU23" s="4"/>
      <c r="AV23" s="4"/>
      <c r="AW23" s="31"/>
      <c r="AX23" s="132"/>
      <c r="AY23" s="4"/>
      <c r="AZ23" s="4"/>
      <c r="BA23" s="4"/>
      <c r="BB23" s="4"/>
      <c r="BC23" s="4"/>
      <c r="BD23" s="31"/>
      <c r="BE23" s="78" t="s">
        <v>52</v>
      </c>
      <c r="BF23" s="196">
        <f t="shared" si="1"/>
        <v>2</v>
      </c>
      <c r="BG23" s="185" t="s">
        <v>53</v>
      </c>
      <c r="BH23" s="15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</row>
    <row r="24" spans="1:150" s="7" customFormat="1" ht="15" customHeight="1" x14ac:dyDescent="0.25">
      <c r="A24" s="4">
        <v>6</v>
      </c>
      <c r="B24" s="23" t="s">
        <v>60</v>
      </c>
      <c r="C24" s="10"/>
      <c r="D24" s="10" t="s">
        <v>51</v>
      </c>
      <c r="E24" s="142">
        <f t="shared" si="0"/>
        <v>35</v>
      </c>
      <c r="F24" s="4">
        <v>25</v>
      </c>
      <c r="G24" s="4">
        <v>10</v>
      </c>
      <c r="H24" s="4"/>
      <c r="I24" s="4"/>
      <c r="J24" s="4"/>
      <c r="K24" s="4"/>
      <c r="L24" s="21"/>
      <c r="M24" s="22">
        <v>15</v>
      </c>
      <c r="N24" s="193">
        <v>2</v>
      </c>
      <c r="O24" s="4">
        <v>25</v>
      </c>
      <c r="P24" s="4">
        <v>10</v>
      </c>
      <c r="Q24" s="4"/>
      <c r="R24" s="4"/>
      <c r="S24" s="4"/>
      <c r="T24" s="4"/>
      <c r="U24" s="31">
        <v>2</v>
      </c>
      <c r="V24" s="4"/>
      <c r="W24" s="4"/>
      <c r="X24" s="4"/>
      <c r="Y24" s="4"/>
      <c r="Z24" s="4"/>
      <c r="AA24" s="4"/>
      <c r="AB24" s="31"/>
      <c r="AC24" s="4"/>
      <c r="AD24" s="4"/>
      <c r="AE24" s="4"/>
      <c r="AF24" s="4"/>
      <c r="AG24" s="4"/>
      <c r="AH24" s="4"/>
      <c r="AI24" s="31"/>
      <c r="AJ24" s="4"/>
      <c r="AK24" s="4"/>
      <c r="AL24" s="4"/>
      <c r="AM24" s="4"/>
      <c r="AN24" s="4"/>
      <c r="AO24" s="4"/>
      <c r="AP24" s="31"/>
      <c r="AQ24" s="132"/>
      <c r="AR24" s="4"/>
      <c r="AS24" s="4"/>
      <c r="AT24" s="4"/>
      <c r="AU24" s="4"/>
      <c r="AV24" s="4"/>
      <c r="AW24" s="31"/>
      <c r="AX24" s="132"/>
      <c r="AY24" s="4"/>
      <c r="AZ24" s="4"/>
      <c r="BA24" s="4"/>
      <c r="BB24" s="4"/>
      <c r="BC24" s="4"/>
      <c r="BD24" s="31"/>
      <c r="BE24" s="78" t="s">
        <v>52</v>
      </c>
      <c r="BF24" s="196">
        <f t="shared" si="1"/>
        <v>2</v>
      </c>
      <c r="BG24" s="185" t="s">
        <v>53</v>
      </c>
      <c r="BH24" s="15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</row>
    <row r="25" spans="1:150" s="7" customFormat="1" ht="15" customHeight="1" x14ac:dyDescent="0.25">
      <c r="A25" s="4">
        <v>7</v>
      </c>
      <c r="B25" s="23" t="s">
        <v>61</v>
      </c>
      <c r="C25" s="10" t="s">
        <v>57</v>
      </c>
      <c r="D25" s="10"/>
      <c r="E25" s="142">
        <f t="shared" si="0"/>
        <v>75</v>
      </c>
      <c r="F25" s="4">
        <v>40</v>
      </c>
      <c r="G25" s="4">
        <v>35</v>
      </c>
      <c r="H25" s="4"/>
      <c r="I25" s="4"/>
      <c r="J25" s="4"/>
      <c r="K25" s="4"/>
      <c r="L25" s="21"/>
      <c r="M25" s="22">
        <v>25</v>
      </c>
      <c r="N25" s="193">
        <v>4</v>
      </c>
      <c r="O25" s="4"/>
      <c r="P25" s="4"/>
      <c r="Q25" s="4"/>
      <c r="R25" s="4"/>
      <c r="S25" s="4"/>
      <c r="T25" s="4"/>
      <c r="U25" s="31"/>
      <c r="V25" s="4">
        <v>40</v>
      </c>
      <c r="W25" s="4">
        <v>35</v>
      </c>
      <c r="X25" s="4"/>
      <c r="Y25" s="4"/>
      <c r="Z25" s="4"/>
      <c r="AA25" s="4"/>
      <c r="AB25" s="31">
        <v>4</v>
      </c>
      <c r="AC25" s="4"/>
      <c r="AD25" s="4"/>
      <c r="AE25" s="4"/>
      <c r="AF25" s="4"/>
      <c r="AG25" s="4"/>
      <c r="AH25" s="4"/>
      <c r="AI25" s="31"/>
      <c r="AJ25" s="4"/>
      <c r="AK25" s="4"/>
      <c r="AL25" s="4"/>
      <c r="AM25" s="4"/>
      <c r="AN25" s="4"/>
      <c r="AO25" s="4"/>
      <c r="AP25" s="31"/>
      <c r="AQ25" s="132"/>
      <c r="AR25" s="4"/>
      <c r="AS25" s="4"/>
      <c r="AT25" s="4"/>
      <c r="AU25" s="4"/>
      <c r="AV25" s="4"/>
      <c r="AW25" s="31"/>
      <c r="AX25" s="132"/>
      <c r="AY25" s="4"/>
      <c r="AZ25" s="4"/>
      <c r="BA25" s="4"/>
      <c r="BB25" s="4"/>
      <c r="BC25" s="4"/>
      <c r="BD25" s="31"/>
      <c r="BE25" s="78" t="s">
        <v>52</v>
      </c>
      <c r="BF25" s="196">
        <f t="shared" si="1"/>
        <v>4</v>
      </c>
      <c r="BG25" s="185" t="s">
        <v>62</v>
      </c>
      <c r="BH25" s="1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</row>
    <row r="26" spans="1:150" s="7" customFormat="1" ht="15" customHeight="1" x14ac:dyDescent="0.25">
      <c r="A26" s="26">
        <v>8</v>
      </c>
      <c r="B26" s="23" t="s">
        <v>63</v>
      </c>
      <c r="C26" s="10"/>
      <c r="D26" s="16" t="s">
        <v>57</v>
      </c>
      <c r="E26" s="142">
        <f t="shared" si="0"/>
        <v>20</v>
      </c>
      <c r="F26" s="4">
        <v>10</v>
      </c>
      <c r="G26" s="4">
        <v>10</v>
      </c>
      <c r="H26" s="4"/>
      <c r="I26" s="4"/>
      <c r="J26" s="4"/>
      <c r="K26" s="4"/>
      <c r="L26" s="21"/>
      <c r="M26" s="22">
        <v>5</v>
      </c>
      <c r="N26" s="193">
        <v>1</v>
      </c>
      <c r="O26" s="19"/>
      <c r="P26" s="4"/>
      <c r="Q26" s="4"/>
      <c r="R26" s="4"/>
      <c r="S26" s="4"/>
      <c r="T26" s="4"/>
      <c r="U26" s="31"/>
      <c r="V26" s="4">
        <v>10</v>
      </c>
      <c r="W26" s="4">
        <v>10</v>
      </c>
      <c r="X26" s="4"/>
      <c r="Y26" s="4"/>
      <c r="Z26" s="4"/>
      <c r="AA26" s="4"/>
      <c r="AB26" s="31">
        <v>1</v>
      </c>
      <c r="AC26" s="4"/>
      <c r="AD26" s="4"/>
      <c r="AE26" s="4"/>
      <c r="AF26" s="4"/>
      <c r="AG26" s="4"/>
      <c r="AH26" s="4"/>
      <c r="AI26" s="31"/>
      <c r="AJ26" s="4"/>
      <c r="AK26" s="4"/>
      <c r="AL26" s="4"/>
      <c r="AM26" s="4"/>
      <c r="AN26" s="4"/>
      <c r="AO26" s="4"/>
      <c r="AP26" s="31"/>
      <c r="AQ26" s="132"/>
      <c r="AR26" s="4"/>
      <c r="AS26" s="4"/>
      <c r="AT26" s="4"/>
      <c r="AU26" s="4"/>
      <c r="AV26" s="4"/>
      <c r="AW26" s="31"/>
      <c r="AX26" s="132"/>
      <c r="AY26" s="4"/>
      <c r="AZ26" s="4"/>
      <c r="BA26" s="4"/>
      <c r="BB26" s="4"/>
      <c r="BC26" s="4"/>
      <c r="BD26" s="31"/>
      <c r="BE26" s="78" t="s">
        <v>52</v>
      </c>
      <c r="BF26" s="196">
        <f t="shared" si="1"/>
        <v>1</v>
      </c>
      <c r="BG26" s="185" t="s">
        <v>62</v>
      </c>
      <c r="BH26" s="15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</row>
    <row r="27" spans="1:150" s="8" customFormat="1" ht="15" customHeight="1" x14ac:dyDescent="0.25">
      <c r="A27" s="302" t="s">
        <v>64</v>
      </c>
      <c r="B27" s="303"/>
      <c r="C27" s="143"/>
      <c r="D27" s="143"/>
      <c r="E27" s="143">
        <f>SUM(E19:E26)</f>
        <v>370</v>
      </c>
      <c r="F27" s="143">
        <f t="shared" ref="F27" si="2">SUM(F19:F26)</f>
        <v>215</v>
      </c>
      <c r="G27" s="143">
        <f>SUM(G19:G26)</f>
        <v>155</v>
      </c>
      <c r="H27" s="143"/>
      <c r="I27" s="143"/>
      <c r="J27" s="143"/>
      <c r="K27" s="143"/>
      <c r="L27" s="143"/>
      <c r="M27" s="143">
        <f t="shared" ref="M27" si="3">SUM(M19:M26)</f>
        <v>130</v>
      </c>
      <c r="N27" s="143">
        <f t="shared" ref="N27" si="4">SUM(N19:N26)</f>
        <v>20</v>
      </c>
      <c r="O27" s="143">
        <f t="shared" ref="O27" si="5">SUM(O19:O26)</f>
        <v>110</v>
      </c>
      <c r="P27" s="143">
        <f t="shared" ref="P27" si="6">SUM(P19:P26)</f>
        <v>70</v>
      </c>
      <c r="Q27" s="143"/>
      <c r="R27" s="143"/>
      <c r="S27" s="143"/>
      <c r="T27" s="143"/>
      <c r="U27" s="143">
        <f t="shared" ref="U27" si="7">SUM(U19:U26)</f>
        <v>10</v>
      </c>
      <c r="V27" s="143">
        <f t="shared" ref="V27" si="8">SUM(V19:V26)</f>
        <v>105</v>
      </c>
      <c r="W27" s="143">
        <f t="shared" ref="W27" si="9">SUM(W19:W26)</f>
        <v>85</v>
      </c>
      <c r="X27" s="143"/>
      <c r="Y27" s="143"/>
      <c r="Z27" s="143"/>
      <c r="AA27" s="143"/>
      <c r="AB27" s="143">
        <f t="shared" ref="AB27" si="10">SUM(AB19:AB26)</f>
        <v>10</v>
      </c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77"/>
      <c r="BF27" s="195"/>
      <c r="BG27" s="77"/>
      <c r="BH27" s="15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</row>
    <row r="28" spans="1:150" ht="20.25" customHeight="1" x14ac:dyDescent="0.25">
      <c r="A28" s="314" t="s">
        <v>65</v>
      </c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77"/>
      <c r="BF28" s="195"/>
      <c r="BG28" s="77"/>
      <c r="BH28" s="1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</row>
    <row r="29" spans="1:150" s="29" customFormat="1" ht="20.25" customHeight="1" x14ac:dyDescent="0.25">
      <c r="A29" s="292" t="s">
        <v>66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93"/>
      <c r="AO29" s="293"/>
      <c r="AP29" s="293"/>
      <c r="AQ29" s="293"/>
      <c r="AR29" s="293"/>
      <c r="AS29" s="293"/>
      <c r="AT29" s="293"/>
      <c r="AU29" s="293"/>
      <c r="AV29" s="293"/>
      <c r="AW29" s="293"/>
      <c r="AX29" s="293"/>
      <c r="AY29" s="293"/>
      <c r="AZ29" s="293"/>
      <c r="BA29" s="293"/>
      <c r="BB29" s="293"/>
      <c r="BC29" s="293"/>
      <c r="BD29" s="293"/>
      <c r="BE29" s="77"/>
      <c r="BF29" s="195"/>
      <c r="BG29" s="77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</row>
    <row r="30" spans="1:150" s="7" customFormat="1" ht="15" customHeight="1" x14ac:dyDescent="0.25">
      <c r="A30" s="26">
        <v>1</v>
      </c>
      <c r="B30" s="73" t="s">
        <v>67</v>
      </c>
      <c r="C30" s="10" t="s">
        <v>51</v>
      </c>
      <c r="D30" s="16"/>
      <c r="E30" s="142">
        <f>SUM(F30:G30)</f>
        <v>40</v>
      </c>
      <c r="F30" s="4">
        <v>20</v>
      </c>
      <c r="G30" s="4">
        <v>20</v>
      </c>
      <c r="H30" s="4"/>
      <c r="I30" s="4"/>
      <c r="J30" s="4"/>
      <c r="K30" s="4"/>
      <c r="L30" s="21"/>
      <c r="M30" s="22">
        <v>15</v>
      </c>
      <c r="N30" s="193">
        <v>2</v>
      </c>
      <c r="O30" s="19">
        <v>20</v>
      </c>
      <c r="P30" s="4">
        <v>20</v>
      </c>
      <c r="Q30" s="4"/>
      <c r="R30" s="4"/>
      <c r="S30" s="4"/>
      <c r="T30" s="4"/>
      <c r="U30" s="31">
        <v>2</v>
      </c>
      <c r="V30" s="4"/>
      <c r="W30" s="4"/>
      <c r="X30" s="4"/>
      <c r="Y30" s="4"/>
      <c r="Z30" s="4"/>
      <c r="AA30" s="4"/>
      <c r="AB30" s="31"/>
      <c r="AC30" s="4"/>
      <c r="AD30" s="4"/>
      <c r="AE30" s="4"/>
      <c r="AF30" s="4"/>
      <c r="AG30" s="4"/>
      <c r="AH30" s="4"/>
      <c r="AI30" s="31"/>
      <c r="AJ30" s="4"/>
      <c r="AK30" s="4"/>
      <c r="AL30" s="4"/>
      <c r="AM30" s="4"/>
      <c r="AN30" s="4"/>
      <c r="AO30" s="4"/>
      <c r="AP30" s="31"/>
      <c r="AQ30" s="132"/>
      <c r="AR30" s="4"/>
      <c r="AS30" s="4"/>
      <c r="AT30" s="4"/>
      <c r="AU30" s="4"/>
      <c r="AV30" s="4"/>
      <c r="AW30" s="31"/>
      <c r="AX30" s="132"/>
      <c r="AY30" s="4"/>
      <c r="AZ30" s="4"/>
      <c r="BA30" s="4"/>
      <c r="BB30" s="4"/>
      <c r="BC30" s="4"/>
      <c r="BD30" s="31"/>
      <c r="BE30" s="78" t="s">
        <v>68</v>
      </c>
      <c r="BF30" s="196">
        <f t="shared" ref="BF30:BF83" si="11">N30</f>
        <v>2</v>
      </c>
      <c r="BG30" s="185" t="s">
        <v>69</v>
      </c>
      <c r="BH30" s="15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</row>
    <row r="31" spans="1:150" s="7" customFormat="1" ht="15" customHeight="1" x14ac:dyDescent="0.25">
      <c r="A31" s="26">
        <v>2</v>
      </c>
      <c r="B31" s="73" t="s">
        <v>70</v>
      </c>
      <c r="C31" s="10"/>
      <c r="D31" s="16" t="s">
        <v>51</v>
      </c>
      <c r="E31" s="142">
        <f t="shared" ref="E31:E38" si="12">SUM(F31:G31)</f>
        <v>25</v>
      </c>
      <c r="F31" s="4">
        <v>15</v>
      </c>
      <c r="G31" s="4">
        <v>10</v>
      </c>
      <c r="H31" s="4"/>
      <c r="I31" s="4"/>
      <c r="J31" s="4"/>
      <c r="K31" s="4"/>
      <c r="L31" s="21"/>
      <c r="M31" s="22">
        <v>5</v>
      </c>
      <c r="N31" s="193">
        <v>1</v>
      </c>
      <c r="O31" s="19">
        <v>15</v>
      </c>
      <c r="P31" s="4">
        <v>10</v>
      </c>
      <c r="Q31" s="4"/>
      <c r="R31" s="4"/>
      <c r="S31" s="4"/>
      <c r="T31" s="4"/>
      <c r="U31" s="31">
        <v>1</v>
      </c>
      <c r="V31" s="4"/>
      <c r="W31" s="4"/>
      <c r="X31" s="4"/>
      <c r="Y31" s="4"/>
      <c r="Z31" s="4"/>
      <c r="AA31" s="4"/>
      <c r="AB31" s="31"/>
      <c r="AC31" s="4"/>
      <c r="AD31" s="4"/>
      <c r="AE31" s="4"/>
      <c r="AF31" s="4"/>
      <c r="AG31" s="4"/>
      <c r="AH31" s="4"/>
      <c r="AI31" s="31"/>
      <c r="AJ31" s="4"/>
      <c r="AK31" s="4"/>
      <c r="AL31" s="4"/>
      <c r="AM31" s="4"/>
      <c r="AN31" s="4"/>
      <c r="AO31" s="4"/>
      <c r="AP31" s="31"/>
      <c r="AQ31" s="132"/>
      <c r="AR31" s="4"/>
      <c r="AS31" s="4"/>
      <c r="AT31" s="4"/>
      <c r="AU31" s="4"/>
      <c r="AV31" s="4"/>
      <c r="AW31" s="31"/>
      <c r="AX31" s="132"/>
      <c r="AY31" s="4"/>
      <c r="AZ31" s="4"/>
      <c r="BA31" s="4"/>
      <c r="BB31" s="4"/>
      <c r="BC31" s="4"/>
      <c r="BD31" s="31"/>
      <c r="BE31" s="78" t="s">
        <v>68</v>
      </c>
      <c r="BF31" s="197">
        <f t="shared" si="11"/>
        <v>1</v>
      </c>
      <c r="BG31" s="185" t="s">
        <v>71</v>
      </c>
      <c r="BH31" s="15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</row>
    <row r="32" spans="1:150" s="7" customFormat="1" ht="15" customHeight="1" x14ac:dyDescent="0.25">
      <c r="A32" s="26">
        <v>3</v>
      </c>
      <c r="B32" s="73" t="s">
        <v>72</v>
      </c>
      <c r="C32" s="10"/>
      <c r="D32" s="16" t="s">
        <v>51</v>
      </c>
      <c r="E32" s="142">
        <f t="shared" si="12"/>
        <v>20</v>
      </c>
      <c r="F32" s="4">
        <v>10</v>
      </c>
      <c r="G32" s="4">
        <v>10</v>
      </c>
      <c r="H32" s="4"/>
      <c r="I32" s="4"/>
      <c r="J32" s="4"/>
      <c r="K32" s="4"/>
      <c r="L32" s="21"/>
      <c r="M32" s="22">
        <v>10</v>
      </c>
      <c r="N32" s="193">
        <v>1</v>
      </c>
      <c r="O32" s="19">
        <v>10</v>
      </c>
      <c r="P32" s="4">
        <v>10</v>
      </c>
      <c r="Q32" s="4"/>
      <c r="R32" s="4"/>
      <c r="S32" s="4"/>
      <c r="T32" s="4"/>
      <c r="U32" s="31">
        <v>1</v>
      </c>
      <c r="V32" s="4"/>
      <c r="W32" s="4"/>
      <c r="X32" s="4"/>
      <c r="Y32" s="4"/>
      <c r="Z32" s="4"/>
      <c r="AA32" s="4"/>
      <c r="AB32" s="31"/>
      <c r="AC32" s="4"/>
      <c r="AD32" s="4"/>
      <c r="AE32" s="4"/>
      <c r="AF32" s="4"/>
      <c r="AG32" s="4"/>
      <c r="AH32" s="4"/>
      <c r="AI32" s="31"/>
      <c r="AJ32" s="4"/>
      <c r="AK32" s="4"/>
      <c r="AL32" s="4"/>
      <c r="AM32" s="4"/>
      <c r="AN32" s="4"/>
      <c r="AO32" s="4"/>
      <c r="AP32" s="31"/>
      <c r="AQ32" s="132"/>
      <c r="AR32" s="4"/>
      <c r="AS32" s="4"/>
      <c r="AT32" s="4"/>
      <c r="AU32" s="4"/>
      <c r="AV32" s="4"/>
      <c r="AW32" s="31"/>
      <c r="AX32" s="132"/>
      <c r="AY32" s="4"/>
      <c r="AZ32" s="4"/>
      <c r="BA32" s="4"/>
      <c r="BB32" s="4"/>
      <c r="BC32" s="4"/>
      <c r="BD32" s="31"/>
      <c r="BE32" s="78" t="s">
        <v>68</v>
      </c>
      <c r="BF32" s="197">
        <f t="shared" si="11"/>
        <v>1</v>
      </c>
      <c r="BG32" s="185" t="s">
        <v>73</v>
      </c>
      <c r="BH32" s="15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</row>
    <row r="33" spans="1:150" s="7" customFormat="1" ht="15" customHeight="1" x14ac:dyDescent="0.25">
      <c r="A33" s="26">
        <v>4</v>
      </c>
      <c r="B33" s="73" t="s">
        <v>74</v>
      </c>
      <c r="C33" s="10"/>
      <c r="D33" s="16" t="s">
        <v>51</v>
      </c>
      <c r="E33" s="142">
        <f t="shared" si="12"/>
        <v>20</v>
      </c>
      <c r="F33" s="4">
        <v>15</v>
      </c>
      <c r="G33" s="4">
        <v>5</v>
      </c>
      <c r="H33" s="4"/>
      <c r="I33" s="4"/>
      <c r="J33" s="4"/>
      <c r="K33" s="4"/>
      <c r="L33" s="21"/>
      <c r="M33" s="22">
        <v>10</v>
      </c>
      <c r="N33" s="193">
        <v>1</v>
      </c>
      <c r="O33" s="19">
        <v>15</v>
      </c>
      <c r="P33" s="4">
        <v>5</v>
      </c>
      <c r="Q33" s="4"/>
      <c r="R33" s="4"/>
      <c r="S33" s="4"/>
      <c r="T33" s="4"/>
      <c r="U33" s="31">
        <v>1</v>
      </c>
      <c r="V33" s="4"/>
      <c r="W33" s="4"/>
      <c r="X33" s="4"/>
      <c r="Y33" s="4"/>
      <c r="Z33" s="4"/>
      <c r="AA33" s="4"/>
      <c r="AB33" s="31"/>
      <c r="AC33" s="4"/>
      <c r="AD33" s="4"/>
      <c r="AE33" s="4"/>
      <c r="AF33" s="4"/>
      <c r="AG33" s="4"/>
      <c r="AH33" s="4"/>
      <c r="AI33" s="31"/>
      <c r="AJ33" s="4"/>
      <c r="AK33" s="4"/>
      <c r="AL33" s="4"/>
      <c r="AM33" s="4"/>
      <c r="AN33" s="4"/>
      <c r="AO33" s="4"/>
      <c r="AP33" s="31"/>
      <c r="AQ33" s="132"/>
      <c r="AR33" s="4"/>
      <c r="AS33" s="4"/>
      <c r="AT33" s="4"/>
      <c r="AU33" s="4"/>
      <c r="AV33" s="4"/>
      <c r="AW33" s="31"/>
      <c r="AX33" s="132"/>
      <c r="AY33" s="4"/>
      <c r="AZ33" s="4"/>
      <c r="BA33" s="4"/>
      <c r="BB33" s="4"/>
      <c r="BC33" s="4"/>
      <c r="BD33" s="31"/>
      <c r="BE33" s="78" t="s">
        <v>68</v>
      </c>
      <c r="BF33" s="197">
        <f t="shared" si="11"/>
        <v>1</v>
      </c>
      <c r="BG33" s="185" t="s">
        <v>75</v>
      </c>
      <c r="BH33" s="15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</row>
    <row r="34" spans="1:150" s="7" customFormat="1" ht="15" customHeight="1" x14ac:dyDescent="0.25">
      <c r="A34" s="26">
        <v>5</v>
      </c>
      <c r="B34" s="73" t="s">
        <v>76</v>
      </c>
      <c r="C34" s="10"/>
      <c r="D34" s="16" t="s">
        <v>51</v>
      </c>
      <c r="E34" s="142">
        <f t="shared" si="12"/>
        <v>35</v>
      </c>
      <c r="F34" s="4">
        <v>20</v>
      </c>
      <c r="G34" s="4">
        <v>15</v>
      </c>
      <c r="H34" s="4"/>
      <c r="I34" s="4"/>
      <c r="J34" s="4"/>
      <c r="K34" s="4"/>
      <c r="L34" s="21"/>
      <c r="M34" s="22">
        <v>5</v>
      </c>
      <c r="N34" s="193">
        <v>1.5</v>
      </c>
      <c r="O34" s="19">
        <v>20</v>
      </c>
      <c r="P34" s="4">
        <v>15</v>
      </c>
      <c r="Q34" s="4"/>
      <c r="R34" s="4"/>
      <c r="S34" s="4"/>
      <c r="T34" s="4"/>
      <c r="U34" s="31">
        <v>1.5</v>
      </c>
      <c r="V34" s="4"/>
      <c r="W34" s="4"/>
      <c r="X34" s="4"/>
      <c r="Y34" s="4"/>
      <c r="Z34" s="4"/>
      <c r="AA34" s="4"/>
      <c r="AB34" s="31"/>
      <c r="AC34" s="4"/>
      <c r="AD34" s="4"/>
      <c r="AE34" s="4"/>
      <c r="AF34" s="4"/>
      <c r="AG34" s="4"/>
      <c r="AH34" s="4"/>
      <c r="AI34" s="31"/>
      <c r="AJ34" s="4"/>
      <c r="AK34" s="4"/>
      <c r="AL34" s="4"/>
      <c r="AM34" s="4"/>
      <c r="AN34" s="4"/>
      <c r="AO34" s="4"/>
      <c r="AP34" s="31"/>
      <c r="AQ34" s="132"/>
      <c r="AR34" s="4"/>
      <c r="AS34" s="4"/>
      <c r="AT34" s="4"/>
      <c r="AU34" s="4"/>
      <c r="AV34" s="4"/>
      <c r="AW34" s="31"/>
      <c r="AX34" s="132"/>
      <c r="AY34" s="4"/>
      <c r="AZ34" s="4"/>
      <c r="BA34" s="4"/>
      <c r="BB34" s="4"/>
      <c r="BC34" s="4"/>
      <c r="BD34" s="31"/>
      <c r="BE34" s="78" t="s">
        <v>68</v>
      </c>
      <c r="BF34" s="197">
        <f t="shared" si="11"/>
        <v>1.5</v>
      </c>
      <c r="BG34" s="185" t="s">
        <v>55</v>
      </c>
      <c r="BH34" s="15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</row>
    <row r="35" spans="1:150" ht="13.2" x14ac:dyDescent="0.25">
      <c r="A35" s="156">
        <v>6</v>
      </c>
      <c r="B35" s="155" t="s">
        <v>77</v>
      </c>
      <c r="D35" s="226" t="s">
        <v>78</v>
      </c>
      <c r="E35" s="142">
        <f t="shared" si="12"/>
        <v>35</v>
      </c>
      <c r="F35" s="14">
        <v>25</v>
      </c>
      <c r="G35" s="14">
        <v>10</v>
      </c>
      <c r="L35" s="168"/>
      <c r="M35" s="164">
        <v>10</v>
      </c>
      <c r="N35" s="194">
        <v>1.5</v>
      </c>
      <c r="O35" s="14">
        <v>25</v>
      </c>
      <c r="P35" s="14"/>
      <c r="Q35" s="14"/>
      <c r="R35" s="14"/>
      <c r="S35" s="14"/>
      <c r="T35" s="14"/>
      <c r="U35" s="225">
        <v>1</v>
      </c>
      <c r="V35" s="158"/>
      <c r="W35" s="14"/>
      <c r="X35" s="14"/>
      <c r="Y35" s="14"/>
      <c r="Z35" s="14"/>
      <c r="AA35" s="14"/>
      <c r="AB35" s="225"/>
      <c r="AC35" s="14"/>
      <c r="AD35" s="14"/>
      <c r="AE35" s="14"/>
      <c r="AF35" s="14"/>
      <c r="AG35" s="14"/>
      <c r="AH35" s="14"/>
      <c r="AI35" s="225"/>
      <c r="AJ35" s="14"/>
      <c r="AK35" s="4">
        <v>10</v>
      </c>
      <c r="AL35" s="14"/>
      <c r="AM35" s="14"/>
      <c r="AN35" s="14"/>
      <c r="AO35" s="14"/>
      <c r="AP35" s="31">
        <v>0.5</v>
      </c>
      <c r="AQ35" s="158"/>
      <c r="AR35" s="14"/>
      <c r="AS35" s="14"/>
      <c r="AT35" s="14"/>
      <c r="AU35" s="14"/>
      <c r="AV35" s="14"/>
      <c r="AW35" s="225"/>
      <c r="AX35" s="158"/>
      <c r="AY35" s="14"/>
      <c r="AZ35" s="14"/>
      <c r="BA35" s="14"/>
      <c r="BB35" s="14"/>
      <c r="BC35" s="14"/>
      <c r="BD35" s="225"/>
      <c r="BE35" s="186" t="s">
        <v>68</v>
      </c>
      <c r="BF35" s="197">
        <f t="shared" si="11"/>
        <v>1.5</v>
      </c>
      <c r="BG35" s="185" t="s">
        <v>55</v>
      </c>
    </row>
    <row r="36" spans="1:150" s="7" customFormat="1" ht="15" customHeight="1" x14ac:dyDescent="0.25">
      <c r="A36" s="26">
        <v>7</v>
      </c>
      <c r="B36" s="73" t="s">
        <v>79</v>
      </c>
      <c r="C36" s="10"/>
      <c r="D36" s="16" t="s">
        <v>57</v>
      </c>
      <c r="E36" s="142">
        <f t="shared" si="12"/>
        <v>25</v>
      </c>
      <c r="F36" s="4">
        <v>15</v>
      </c>
      <c r="G36" s="4">
        <v>10</v>
      </c>
      <c r="H36" s="4"/>
      <c r="I36" s="4"/>
      <c r="J36" s="4"/>
      <c r="K36" s="4"/>
      <c r="L36" s="21"/>
      <c r="M36" s="22">
        <v>5</v>
      </c>
      <c r="N36" s="193">
        <v>1</v>
      </c>
      <c r="O36" s="4"/>
      <c r="P36" s="4"/>
      <c r="Q36" s="4"/>
      <c r="R36" s="4"/>
      <c r="S36" s="4"/>
      <c r="T36" s="4"/>
      <c r="U36" s="31"/>
      <c r="V36" s="4">
        <v>15</v>
      </c>
      <c r="W36" s="4">
        <v>10</v>
      </c>
      <c r="X36" s="4"/>
      <c r="Y36" s="4"/>
      <c r="Z36" s="4"/>
      <c r="AA36" s="4"/>
      <c r="AB36" s="31">
        <v>1</v>
      </c>
      <c r="AC36" s="4"/>
      <c r="AD36" s="4"/>
      <c r="AE36" s="4"/>
      <c r="AF36" s="4"/>
      <c r="AG36" s="4"/>
      <c r="AH36" s="4"/>
      <c r="AI36" s="31"/>
      <c r="AJ36" s="4"/>
      <c r="AK36" s="4"/>
      <c r="AL36" s="4"/>
      <c r="AM36" s="4"/>
      <c r="AN36" s="4"/>
      <c r="AO36" s="4"/>
      <c r="AP36" s="166"/>
      <c r="AQ36" s="132"/>
      <c r="AR36" s="4"/>
      <c r="AS36" s="4"/>
      <c r="AT36" s="4"/>
      <c r="AU36" s="4"/>
      <c r="AV36" s="4"/>
      <c r="AW36" s="31"/>
      <c r="AX36" s="132"/>
      <c r="AY36" s="4"/>
      <c r="AZ36" s="4"/>
      <c r="BA36" s="4"/>
      <c r="BB36" s="4"/>
      <c r="BC36" s="4"/>
      <c r="BD36" s="31"/>
      <c r="BE36" s="78" t="s">
        <v>68</v>
      </c>
      <c r="BF36" s="197">
        <f t="shared" si="11"/>
        <v>1</v>
      </c>
      <c r="BG36" s="185" t="s">
        <v>55</v>
      </c>
      <c r="BH36" s="15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</row>
    <row r="37" spans="1:150" s="7" customFormat="1" ht="15" customHeight="1" x14ac:dyDescent="0.25">
      <c r="A37" s="3">
        <v>8</v>
      </c>
      <c r="B37" s="73" t="s">
        <v>80</v>
      </c>
      <c r="C37" s="10" t="s">
        <v>81</v>
      </c>
      <c r="D37" s="16"/>
      <c r="E37" s="142">
        <f t="shared" si="12"/>
        <v>120</v>
      </c>
      <c r="F37" s="4"/>
      <c r="G37" s="4">
        <v>120</v>
      </c>
      <c r="H37" s="4"/>
      <c r="I37" s="4"/>
      <c r="J37" s="4"/>
      <c r="K37" s="4"/>
      <c r="L37" s="21"/>
      <c r="M37" s="22"/>
      <c r="N37" s="193">
        <v>6</v>
      </c>
      <c r="O37" s="19"/>
      <c r="P37" s="4">
        <v>30</v>
      </c>
      <c r="Q37" s="4"/>
      <c r="R37" s="4"/>
      <c r="S37" s="4"/>
      <c r="T37" s="4"/>
      <c r="U37" s="31">
        <v>1.5</v>
      </c>
      <c r="V37" s="4"/>
      <c r="W37" s="4">
        <v>30</v>
      </c>
      <c r="X37" s="4"/>
      <c r="Y37" s="4"/>
      <c r="Z37" s="4"/>
      <c r="AA37" s="4"/>
      <c r="AB37" s="31">
        <v>1.5</v>
      </c>
      <c r="AC37" s="4"/>
      <c r="AD37" s="4">
        <v>30</v>
      </c>
      <c r="AE37" s="4"/>
      <c r="AF37" s="4"/>
      <c r="AG37" s="4"/>
      <c r="AH37" s="4"/>
      <c r="AI37" s="31">
        <v>1.5</v>
      </c>
      <c r="AJ37" s="4"/>
      <c r="AK37" s="4">
        <v>30</v>
      </c>
      <c r="AL37" s="4"/>
      <c r="AM37" s="4"/>
      <c r="AN37" s="4"/>
      <c r="AO37" s="4"/>
      <c r="AP37" s="31">
        <v>1.5</v>
      </c>
      <c r="AQ37" s="132"/>
      <c r="AR37" s="4"/>
      <c r="AS37" s="4"/>
      <c r="AT37" s="4"/>
      <c r="AU37" s="4"/>
      <c r="AV37" s="4"/>
      <c r="AW37" s="31"/>
      <c r="AX37" s="132"/>
      <c r="AY37" s="4"/>
      <c r="AZ37" s="4"/>
      <c r="BA37" s="4"/>
      <c r="BB37" s="4"/>
      <c r="BC37" s="4"/>
      <c r="BD37" s="31"/>
      <c r="BE37" s="78" t="s">
        <v>68</v>
      </c>
      <c r="BF37" s="197">
        <f t="shared" si="11"/>
        <v>6</v>
      </c>
      <c r="BG37" s="192" t="s">
        <v>82</v>
      </c>
      <c r="BH37" s="15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</row>
    <row r="38" spans="1:150" s="7" customFormat="1" ht="15" customHeight="1" x14ac:dyDescent="0.25">
      <c r="A38" s="26">
        <v>9</v>
      </c>
      <c r="B38" s="73" t="s">
        <v>83</v>
      </c>
      <c r="C38" s="10"/>
      <c r="D38" s="16" t="s">
        <v>51</v>
      </c>
      <c r="E38" s="142">
        <f t="shared" si="12"/>
        <v>10</v>
      </c>
      <c r="F38" s="4">
        <v>10</v>
      </c>
      <c r="G38" s="4"/>
      <c r="H38" s="4"/>
      <c r="I38" s="4"/>
      <c r="J38" s="4"/>
      <c r="K38" s="4"/>
      <c r="L38" s="21"/>
      <c r="M38" s="22"/>
      <c r="N38" s="193">
        <v>0.5</v>
      </c>
      <c r="O38" s="19">
        <v>10</v>
      </c>
      <c r="P38" s="4"/>
      <c r="Q38" s="4"/>
      <c r="R38" s="4"/>
      <c r="S38" s="4"/>
      <c r="T38" s="4"/>
      <c r="U38" s="31">
        <v>0.5</v>
      </c>
      <c r="V38" s="4"/>
      <c r="W38" s="4"/>
      <c r="X38" s="4"/>
      <c r="Y38" s="4"/>
      <c r="Z38" s="4"/>
      <c r="AA38" s="4"/>
      <c r="AB38" s="31"/>
      <c r="AC38" s="4"/>
      <c r="AD38" s="4"/>
      <c r="AE38" s="4"/>
      <c r="AF38" s="4"/>
      <c r="AG38" s="4"/>
      <c r="AH38" s="4"/>
      <c r="AI38" s="31"/>
      <c r="AJ38" s="4"/>
      <c r="AK38" s="4"/>
      <c r="AL38" s="4"/>
      <c r="AM38" s="4"/>
      <c r="AN38" s="4"/>
      <c r="AO38" s="4"/>
      <c r="AP38" s="31"/>
      <c r="AQ38" s="132"/>
      <c r="AR38" s="4"/>
      <c r="AS38" s="4"/>
      <c r="AT38" s="4"/>
      <c r="AU38" s="4"/>
      <c r="AV38" s="4"/>
      <c r="AW38" s="31"/>
      <c r="AX38" s="132"/>
      <c r="AY38" s="4"/>
      <c r="AZ38" s="4"/>
      <c r="BA38" s="4"/>
      <c r="BB38" s="4"/>
      <c r="BC38" s="4"/>
      <c r="BD38" s="31"/>
      <c r="BE38" s="78" t="s">
        <v>68</v>
      </c>
      <c r="BF38" s="197">
        <f t="shared" si="11"/>
        <v>0.5</v>
      </c>
      <c r="BG38" s="185" t="s">
        <v>75</v>
      </c>
      <c r="BH38" s="15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</row>
    <row r="39" spans="1:150" s="57" customFormat="1" ht="15" customHeight="1" x14ac:dyDescent="0.25">
      <c r="A39" s="238" t="s">
        <v>84</v>
      </c>
      <c r="B39" s="239"/>
      <c r="C39" s="139"/>
      <c r="D39" s="139"/>
      <c r="E39" s="143">
        <f>SUM(E30:E38)</f>
        <v>330</v>
      </c>
      <c r="F39" s="143">
        <f>SUM(F30:F38)</f>
        <v>130</v>
      </c>
      <c r="G39" s="143">
        <f t="shared" ref="G39:AP39" si="13">SUM(G30:G38)</f>
        <v>200</v>
      </c>
      <c r="H39" s="143"/>
      <c r="I39" s="143"/>
      <c r="J39" s="143"/>
      <c r="K39" s="143"/>
      <c r="L39" s="143"/>
      <c r="M39" s="143">
        <f t="shared" si="13"/>
        <v>60</v>
      </c>
      <c r="N39" s="143">
        <f t="shared" si="13"/>
        <v>15.5</v>
      </c>
      <c r="O39" s="143">
        <f t="shared" si="13"/>
        <v>115</v>
      </c>
      <c r="P39" s="143">
        <f t="shared" si="13"/>
        <v>90</v>
      </c>
      <c r="Q39" s="143"/>
      <c r="R39" s="143"/>
      <c r="S39" s="143"/>
      <c r="T39" s="143"/>
      <c r="U39" s="143">
        <f t="shared" si="13"/>
        <v>9.5</v>
      </c>
      <c r="V39" s="143">
        <f t="shared" si="13"/>
        <v>15</v>
      </c>
      <c r="W39" s="143">
        <f t="shared" si="13"/>
        <v>40</v>
      </c>
      <c r="X39" s="143"/>
      <c r="Y39" s="143"/>
      <c r="Z39" s="143"/>
      <c r="AA39" s="143"/>
      <c r="AB39" s="143">
        <f t="shared" si="13"/>
        <v>2.5</v>
      </c>
      <c r="AC39" s="143"/>
      <c r="AD39" s="143">
        <f t="shared" si="13"/>
        <v>30</v>
      </c>
      <c r="AE39" s="143"/>
      <c r="AF39" s="143"/>
      <c r="AG39" s="143"/>
      <c r="AH39" s="143"/>
      <c r="AI39" s="143">
        <f t="shared" si="13"/>
        <v>1.5</v>
      </c>
      <c r="AJ39" s="143"/>
      <c r="AK39" s="143">
        <f t="shared" si="13"/>
        <v>40</v>
      </c>
      <c r="AL39" s="143"/>
      <c r="AM39" s="143"/>
      <c r="AN39" s="143"/>
      <c r="AO39" s="143"/>
      <c r="AP39" s="143">
        <f t="shared" si="13"/>
        <v>2</v>
      </c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0"/>
      <c r="BD39" s="140"/>
      <c r="BE39" s="77"/>
      <c r="BF39" s="195"/>
      <c r="BG39" s="77"/>
      <c r="BH39" s="56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</row>
    <row r="40" spans="1:150" s="62" customFormat="1" ht="20.25" customHeight="1" x14ac:dyDescent="0.25">
      <c r="A40" s="287" t="s">
        <v>85</v>
      </c>
      <c r="B40" s="288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89"/>
      <c r="AQ40" s="289"/>
      <c r="AR40" s="289"/>
      <c r="AS40" s="289"/>
      <c r="AT40" s="289"/>
      <c r="AU40" s="289"/>
      <c r="AV40" s="289"/>
      <c r="AW40" s="289"/>
      <c r="AX40" s="289"/>
      <c r="AY40" s="289"/>
      <c r="AZ40" s="289"/>
      <c r="BA40" s="289"/>
      <c r="BB40" s="289"/>
      <c r="BC40" s="289"/>
      <c r="BD40" s="289"/>
      <c r="BE40" s="77"/>
      <c r="BF40" s="195"/>
      <c r="BG40" s="77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</row>
    <row r="41" spans="1:150" s="70" customFormat="1" ht="19.5" customHeight="1" x14ac:dyDescent="0.3">
      <c r="A41" s="305" t="s">
        <v>86</v>
      </c>
      <c r="B41" s="306"/>
      <c r="C41" s="306"/>
      <c r="D41" s="306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6"/>
      <c r="BE41" s="77"/>
      <c r="BF41" s="195"/>
      <c r="BG41" s="77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</row>
    <row r="42" spans="1:150" s="57" customFormat="1" ht="15" customHeight="1" x14ac:dyDescent="0.25">
      <c r="A42" s="4">
        <v>1</v>
      </c>
      <c r="B42" s="20" t="s">
        <v>87</v>
      </c>
      <c r="C42" s="10" t="s">
        <v>57</v>
      </c>
      <c r="D42" s="10"/>
      <c r="E42" s="142">
        <f>SUM(F42:H42)</f>
        <v>240</v>
      </c>
      <c r="F42" s="4">
        <v>40</v>
      </c>
      <c r="G42" s="4"/>
      <c r="H42" s="4">
        <v>200</v>
      </c>
      <c r="I42" s="4"/>
      <c r="J42" s="4"/>
      <c r="K42" s="4"/>
      <c r="L42" s="21"/>
      <c r="M42" s="22">
        <v>35</v>
      </c>
      <c r="N42" s="193">
        <v>10</v>
      </c>
      <c r="O42" s="119">
        <v>20</v>
      </c>
      <c r="P42" s="119"/>
      <c r="Q42" s="119">
        <v>120</v>
      </c>
      <c r="R42" s="119"/>
      <c r="S42" s="119"/>
      <c r="T42" s="119"/>
      <c r="U42" s="121">
        <v>6</v>
      </c>
      <c r="V42" s="4">
        <v>20</v>
      </c>
      <c r="W42" s="4"/>
      <c r="X42" s="4">
        <v>80</v>
      </c>
      <c r="Y42" s="4"/>
      <c r="Z42" s="4"/>
      <c r="AA42" s="120"/>
      <c r="AB42" s="121">
        <v>4</v>
      </c>
      <c r="AC42" s="10"/>
      <c r="AD42" s="10"/>
      <c r="AE42" s="10"/>
      <c r="AF42" s="10"/>
      <c r="AG42" s="10"/>
      <c r="AH42" s="10"/>
      <c r="AI42" s="31"/>
      <c r="AJ42" s="10"/>
      <c r="AK42" s="10"/>
      <c r="AL42" s="10"/>
      <c r="AM42" s="10"/>
      <c r="AN42" s="10"/>
      <c r="AO42" s="10"/>
      <c r="AP42" s="31"/>
      <c r="AQ42" s="132"/>
      <c r="AR42" s="4"/>
      <c r="AS42" s="4"/>
      <c r="AT42" s="4"/>
      <c r="AU42" s="4"/>
      <c r="AV42" s="4"/>
      <c r="AW42" s="31"/>
      <c r="AX42" s="133"/>
      <c r="AY42" s="10"/>
      <c r="AZ42" s="10"/>
      <c r="BA42" s="10"/>
      <c r="BB42" s="10"/>
      <c r="BC42" s="10"/>
      <c r="BD42" s="31"/>
      <c r="BE42" s="78" t="s">
        <v>68</v>
      </c>
      <c r="BF42" s="196">
        <f t="shared" si="11"/>
        <v>10</v>
      </c>
      <c r="BG42" s="185" t="s">
        <v>55</v>
      </c>
      <c r="BH42" s="56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</row>
    <row r="43" spans="1:150" s="57" customFormat="1" ht="15" customHeight="1" x14ac:dyDescent="0.25">
      <c r="A43" s="4">
        <v>2</v>
      </c>
      <c r="B43" s="20" t="s">
        <v>88</v>
      </c>
      <c r="C43" s="10"/>
      <c r="D43" s="10" t="s">
        <v>57</v>
      </c>
      <c r="E43" s="142">
        <f>SUM(F43:H43)</f>
        <v>40</v>
      </c>
      <c r="F43" s="4">
        <v>20</v>
      </c>
      <c r="G43" s="4">
        <v>20</v>
      </c>
      <c r="H43" s="4"/>
      <c r="I43" s="4"/>
      <c r="J43" s="4"/>
      <c r="K43" s="4"/>
      <c r="L43" s="21"/>
      <c r="M43" s="22">
        <v>5</v>
      </c>
      <c r="N43" s="193">
        <v>2</v>
      </c>
      <c r="O43" s="119"/>
      <c r="P43" s="119"/>
      <c r="Q43" s="119"/>
      <c r="R43" s="119"/>
      <c r="S43" s="119"/>
      <c r="T43" s="119"/>
      <c r="U43" s="121"/>
      <c r="V43" s="4">
        <v>20</v>
      </c>
      <c r="W43" s="4">
        <v>20</v>
      </c>
      <c r="X43" s="4"/>
      <c r="Y43" s="4"/>
      <c r="Z43" s="4"/>
      <c r="AA43" s="120"/>
      <c r="AB43" s="121">
        <v>2</v>
      </c>
      <c r="AC43" s="10"/>
      <c r="AD43" s="10"/>
      <c r="AE43" s="10"/>
      <c r="AF43" s="10"/>
      <c r="AG43" s="10"/>
      <c r="AH43" s="10"/>
      <c r="AI43" s="31"/>
      <c r="AJ43" s="10"/>
      <c r="AK43" s="10"/>
      <c r="AL43" s="10"/>
      <c r="AM43" s="10"/>
      <c r="AN43" s="10"/>
      <c r="AO43" s="10"/>
      <c r="AP43" s="31"/>
      <c r="AQ43" s="132"/>
      <c r="AR43" s="4"/>
      <c r="AS43" s="4"/>
      <c r="AT43" s="4"/>
      <c r="AU43" s="4"/>
      <c r="AV43" s="4"/>
      <c r="AW43" s="31"/>
      <c r="AX43" s="133"/>
      <c r="AY43" s="10"/>
      <c r="AZ43" s="10"/>
      <c r="BA43" s="10"/>
      <c r="BB43" s="10"/>
      <c r="BC43" s="10"/>
      <c r="BD43" s="31"/>
      <c r="BE43" s="78" t="s">
        <v>68</v>
      </c>
      <c r="BF43" s="196">
        <f t="shared" si="11"/>
        <v>2</v>
      </c>
      <c r="BG43" s="185" t="s">
        <v>55</v>
      </c>
      <c r="BH43" s="56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</row>
    <row r="44" spans="1:150" s="57" customFormat="1" ht="15" customHeight="1" x14ac:dyDescent="0.25">
      <c r="A44" s="4">
        <v>3</v>
      </c>
      <c r="B44" s="187" t="s">
        <v>89</v>
      </c>
      <c r="C44" s="10" t="s">
        <v>81</v>
      </c>
      <c r="D44" s="10"/>
      <c r="E44" s="142">
        <f t="shared" ref="E44:E49" si="14">SUM(F44:H44)</f>
        <v>60</v>
      </c>
      <c r="F44" s="4">
        <v>30</v>
      </c>
      <c r="G44" s="4">
        <v>20</v>
      </c>
      <c r="H44" s="4">
        <v>10</v>
      </c>
      <c r="I44" s="4"/>
      <c r="J44" s="4"/>
      <c r="K44" s="4"/>
      <c r="L44" s="21"/>
      <c r="M44" s="22">
        <v>30</v>
      </c>
      <c r="N44" s="193">
        <v>4</v>
      </c>
      <c r="O44" s="119"/>
      <c r="P44" s="119"/>
      <c r="Q44" s="119"/>
      <c r="R44" s="119"/>
      <c r="S44" s="119"/>
      <c r="T44" s="119"/>
      <c r="U44" s="121"/>
      <c r="V44" s="4"/>
      <c r="W44" s="4"/>
      <c r="X44" s="4"/>
      <c r="Y44" s="4"/>
      <c r="Z44" s="4"/>
      <c r="AA44" s="120"/>
      <c r="AB44" s="121"/>
      <c r="AC44" s="10"/>
      <c r="AD44" s="10"/>
      <c r="AE44" s="10"/>
      <c r="AF44" s="10"/>
      <c r="AG44" s="10"/>
      <c r="AH44" s="4"/>
      <c r="AI44" s="109"/>
      <c r="AJ44" s="4">
        <v>30</v>
      </c>
      <c r="AK44" s="4">
        <v>20</v>
      </c>
      <c r="AL44" s="4">
        <v>10</v>
      </c>
      <c r="AM44" s="4"/>
      <c r="AN44" s="10"/>
      <c r="AO44" s="10"/>
      <c r="AP44" s="31">
        <v>4</v>
      </c>
      <c r="AQ44" s="132"/>
      <c r="AR44" s="4"/>
      <c r="AS44" s="4"/>
      <c r="AT44" s="4"/>
      <c r="AU44" s="4"/>
      <c r="AV44" s="4"/>
      <c r="AW44" s="31"/>
      <c r="AX44" s="133"/>
      <c r="AY44" s="10"/>
      <c r="AZ44" s="10"/>
      <c r="BA44" s="10"/>
      <c r="BB44" s="10"/>
      <c r="BC44" s="10"/>
      <c r="BD44" s="31"/>
      <c r="BE44" s="78" t="s">
        <v>68</v>
      </c>
      <c r="BF44" s="196">
        <f t="shared" si="11"/>
        <v>4</v>
      </c>
      <c r="BG44" s="185" t="s">
        <v>55</v>
      </c>
      <c r="BH44" s="56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</row>
    <row r="45" spans="1:150" s="57" customFormat="1" ht="12.9" customHeight="1" x14ac:dyDescent="0.25">
      <c r="A45" s="4">
        <v>4</v>
      </c>
      <c r="B45" s="20" t="s">
        <v>90</v>
      </c>
      <c r="C45" s="10"/>
      <c r="D45" s="10" t="s">
        <v>51</v>
      </c>
      <c r="E45" s="142">
        <f t="shared" si="14"/>
        <v>25</v>
      </c>
      <c r="F45" s="4">
        <v>15</v>
      </c>
      <c r="G45" s="4">
        <v>10</v>
      </c>
      <c r="H45" s="4"/>
      <c r="I45" s="4"/>
      <c r="J45" s="4"/>
      <c r="K45" s="4"/>
      <c r="L45" s="21"/>
      <c r="M45" s="22">
        <v>5</v>
      </c>
      <c r="N45" s="193">
        <v>1</v>
      </c>
      <c r="O45" s="119">
        <v>15</v>
      </c>
      <c r="P45" s="119">
        <v>10</v>
      </c>
      <c r="Q45" s="119"/>
      <c r="R45" s="119"/>
      <c r="S45" s="119"/>
      <c r="T45" s="119"/>
      <c r="U45" s="121">
        <v>1</v>
      </c>
      <c r="V45" s="4"/>
      <c r="W45" s="4"/>
      <c r="X45" s="4"/>
      <c r="Y45" s="4"/>
      <c r="Z45" s="4"/>
      <c r="AA45" s="120"/>
      <c r="AB45" s="121"/>
      <c r="AC45" s="10"/>
      <c r="AD45" s="10"/>
      <c r="AE45" s="10"/>
      <c r="AF45" s="10"/>
      <c r="AG45" s="10"/>
      <c r="AH45" s="10"/>
      <c r="AI45" s="31"/>
      <c r="AJ45" s="10"/>
      <c r="AK45" s="10"/>
      <c r="AL45" s="10"/>
      <c r="AM45" s="10"/>
      <c r="AN45" s="10"/>
      <c r="AO45" s="10"/>
      <c r="AP45" s="31"/>
      <c r="AQ45" s="132"/>
      <c r="AR45" s="4"/>
      <c r="AS45" s="4"/>
      <c r="AT45" s="4"/>
      <c r="AU45" s="4"/>
      <c r="AV45" s="4"/>
      <c r="AW45" s="31"/>
      <c r="AX45" s="133"/>
      <c r="AY45" s="10"/>
      <c r="AZ45" s="10"/>
      <c r="BA45" s="10"/>
      <c r="BB45" s="10"/>
      <c r="BC45" s="10"/>
      <c r="BD45" s="31"/>
      <c r="BE45" s="78" t="s">
        <v>68</v>
      </c>
      <c r="BF45" s="196">
        <f t="shared" si="11"/>
        <v>1</v>
      </c>
      <c r="BG45" s="185" t="s">
        <v>55</v>
      </c>
      <c r="BH45" s="56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</row>
    <row r="46" spans="1:150" s="57" customFormat="1" ht="15" customHeight="1" x14ac:dyDescent="0.25">
      <c r="A46" s="4">
        <v>5</v>
      </c>
      <c r="B46" s="20" t="s">
        <v>91</v>
      </c>
      <c r="C46" s="10"/>
      <c r="D46" s="10" t="s">
        <v>51</v>
      </c>
      <c r="E46" s="142">
        <f t="shared" si="14"/>
        <v>25</v>
      </c>
      <c r="F46" s="4">
        <v>15</v>
      </c>
      <c r="G46" s="4">
        <v>10</v>
      </c>
      <c r="H46" s="4"/>
      <c r="I46" s="4"/>
      <c r="J46" s="4"/>
      <c r="K46" s="4"/>
      <c r="L46" s="21"/>
      <c r="M46" s="22">
        <v>5</v>
      </c>
      <c r="N46" s="193">
        <v>1</v>
      </c>
      <c r="O46" s="119">
        <v>15</v>
      </c>
      <c r="P46" s="119">
        <v>10</v>
      </c>
      <c r="Q46" s="119"/>
      <c r="R46" s="119"/>
      <c r="S46" s="119"/>
      <c r="T46" s="119"/>
      <c r="U46" s="121">
        <v>1</v>
      </c>
      <c r="V46" s="4"/>
      <c r="W46" s="4"/>
      <c r="X46" s="4"/>
      <c r="Y46" s="4"/>
      <c r="Z46" s="4"/>
      <c r="AA46" s="120"/>
      <c r="AB46" s="121"/>
      <c r="AC46" s="10"/>
      <c r="AD46" s="10"/>
      <c r="AE46" s="10"/>
      <c r="AF46" s="10"/>
      <c r="AG46" s="10"/>
      <c r="AH46" s="10"/>
      <c r="AI46" s="31"/>
      <c r="AJ46" s="10"/>
      <c r="AK46" s="10"/>
      <c r="AL46" s="10"/>
      <c r="AM46" s="10"/>
      <c r="AN46" s="10"/>
      <c r="AO46" s="10"/>
      <c r="AP46" s="31"/>
      <c r="AQ46" s="132"/>
      <c r="AR46" s="4"/>
      <c r="AS46" s="4"/>
      <c r="AT46" s="4"/>
      <c r="AU46" s="4"/>
      <c r="AV46" s="4"/>
      <c r="AW46" s="31"/>
      <c r="AX46" s="133"/>
      <c r="AY46" s="10"/>
      <c r="AZ46" s="10"/>
      <c r="BA46" s="10"/>
      <c r="BB46" s="10"/>
      <c r="BC46" s="10"/>
      <c r="BD46" s="31"/>
      <c r="BE46" s="78" t="s">
        <v>68</v>
      </c>
      <c r="BF46" s="196">
        <f t="shared" si="11"/>
        <v>1</v>
      </c>
      <c r="BG46" s="185" t="s">
        <v>55</v>
      </c>
      <c r="BH46" s="5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</row>
    <row r="47" spans="1:150" s="57" customFormat="1" ht="15" customHeight="1" x14ac:dyDescent="0.25">
      <c r="A47" s="4">
        <v>6</v>
      </c>
      <c r="B47" s="20" t="s">
        <v>92</v>
      </c>
      <c r="C47" s="10" t="s">
        <v>57</v>
      </c>
      <c r="D47" s="10"/>
      <c r="E47" s="142">
        <f t="shared" si="14"/>
        <v>60</v>
      </c>
      <c r="F47" s="4">
        <v>20</v>
      </c>
      <c r="G47" s="4"/>
      <c r="H47" s="4">
        <v>40</v>
      </c>
      <c r="I47" s="4"/>
      <c r="J47" s="4"/>
      <c r="K47" s="4"/>
      <c r="L47" s="21"/>
      <c r="M47" s="22">
        <v>20</v>
      </c>
      <c r="N47" s="193">
        <v>3</v>
      </c>
      <c r="O47" s="119"/>
      <c r="P47" s="119"/>
      <c r="Q47" s="119"/>
      <c r="R47" s="119"/>
      <c r="S47" s="119"/>
      <c r="T47" s="119"/>
      <c r="U47" s="121"/>
      <c r="V47" s="4">
        <v>20</v>
      </c>
      <c r="W47" s="4"/>
      <c r="X47" s="4">
        <v>40</v>
      </c>
      <c r="Y47" s="4"/>
      <c r="Z47" s="4"/>
      <c r="AA47" s="120"/>
      <c r="AB47" s="121">
        <v>3</v>
      </c>
      <c r="AC47" s="10"/>
      <c r="AD47" s="10"/>
      <c r="AE47" s="10"/>
      <c r="AF47" s="10"/>
      <c r="AG47" s="10"/>
      <c r="AH47" s="10"/>
      <c r="AI47" s="31"/>
      <c r="AJ47" s="10"/>
      <c r="AK47" s="10"/>
      <c r="AL47" s="10"/>
      <c r="AM47" s="10"/>
      <c r="AN47" s="10"/>
      <c r="AO47" s="10"/>
      <c r="AP47" s="31"/>
      <c r="AQ47" s="132"/>
      <c r="AR47" s="4"/>
      <c r="AS47" s="4"/>
      <c r="AT47" s="4"/>
      <c r="AU47" s="4"/>
      <c r="AV47" s="4"/>
      <c r="AW47" s="31"/>
      <c r="AX47" s="133"/>
      <c r="AY47" s="10"/>
      <c r="AZ47" s="10"/>
      <c r="BA47" s="10"/>
      <c r="BB47" s="10"/>
      <c r="BC47" s="10"/>
      <c r="BD47" s="31"/>
      <c r="BE47" s="78" t="s">
        <v>68</v>
      </c>
      <c r="BF47" s="196">
        <f t="shared" si="11"/>
        <v>3</v>
      </c>
      <c r="BG47" s="185" t="s">
        <v>55</v>
      </c>
      <c r="BH47" s="56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</row>
    <row r="48" spans="1:150" s="57" customFormat="1" ht="15" customHeight="1" x14ac:dyDescent="0.25">
      <c r="A48" s="4">
        <v>7</v>
      </c>
      <c r="B48" s="20" t="s">
        <v>93</v>
      </c>
      <c r="C48" s="10"/>
      <c r="D48" s="10" t="s">
        <v>51</v>
      </c>
      <c r="E48" s="142">
        <f t="shared" si="14"/>
        <v>25</v>
      </c>
      <c r="F48" s="4">
        <v>15</v>
      </c>
      <c r="G48" s="4">
        <v>10</v>
      </c>
      <c r="H48" s="4"/>
      <c r="I48" s="4"/>
      <c r="J48" s="4"/>
      <c r="K48" s="4"/>
      <c r="L48" s="21"/>
      <c r="M48" s="22">
        <v>5</v>
      </c>
      <c r="N48" s="193">
        <v>1</v>
      </c>
      <c r="O48" s="119">
        <v>15</v>
      </c>
      <c r="P48" s="119">
        <v>10</v>
      </c>
      <c r="Q48" s="119"/>
      <c r="R48" s="119"/>
      <c r="S48" s="119"/>
      <c r="T48" s="119"/>
      <c r="U48" s="121">
        <v>1</v>
      </c>
      <c r="V48" s="4"/>
      <c r="W48" s="4"/>
      <c r="X48" s="4"/>
      <c r="Y48" s="4"/>
      <c r="Z48" s="4"/>
      <c r="AA48" s="120"/>
      <c r="AB48" s="121"/>
      <c r="AC48" s="10"/>
      <c r="AD48" s="10"/>
      <c r="AE48" s="10"/>
      <c r="AF48" s="10"/>
      <c r="AG48" s="10"/>
      <c r="AH48" s="10"/>
      <c r="AI48" s="31"/>
      <c r="AJ48" s="10"/>
      <c r="AK48" s="10"/>
      <c r="AL48" s="10"/>
      <c r="AM48" s="10"/>
      <c r="AN48" s="10"/>
      <c r="AO48" s="10"/>
      <c r="AP48" s="31"/>
      <c r="AQ48" s="132"/>
      <c r="AR48" s="4"/>
      <c r="AS48" s="4"/>
      <c r="AT48" s="4"/>
      <c r="AU48" s="4"/>
      <c r="AV48" s="4"/>
      <c r="AW48" s="31"/>
      <c r="AX48" s="133"/>
      <c r="AY48" s="10"/>
      <c r="AZ48" s="10"/>
      <c r="BA48" s="10"/>
      <c r="BB48" s="10"/>
      <c r="BC48" s="10"/>
      <c r="BD48" s="31"/>
      <c r="BE48" s="78" t="s">
        <v>68</v>
      </c>
      <c r="BF48" s="196">
        <f t="shared" si="11"/>
        <v>1</v>
      </c>
      <c r="BG48" s="185" t="s">
        <v>55</v>
      </c>
      <c r="BH48" s="56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</row>
    <row r="49" spans="1:150" s="57" customFormat="1" ht="15" customHeight="1" x14ac:dyDescent="0.25">
      <c r="A49" s="4">
        <v>8</v>
      </c>
      <c r="B49" s="20" t="s">
        <v>94</v>
      </c>
      <c r="C49" s="10"/>
      <c r="D49" s="10" t="s">
        <v>51</v>
      </c>
      <c r="E49" s="142">
        <f t="shared" si="14"/>
        <v>25</v>
      </c>
      <c r="F49" s="4">
        <v>15</v>
      </c>
      <c r="G49" s="4">
        <v>10</v>
      </c>
      <c r="H49" s="4"/>
      <c r="I49" s="4"/>
      <c r="J49" s="4"/>
      <c r="K49" s="4"/>
      <c r="L49" s="21"/>
      <c r="M49" s="22">
        <v>5</v>
      </c>
      <c r="N49" s="193">
        <v>1</v>
      </c>
      <c r="O49" s="119">
        <v>15</v>
      </c>
      <c r="P49" s="119">
        <v>10</v>
      </c>
      <c r="Q49" s="119"/>
      <c r="R49" s="119"/>
      <c r="S49" s="119"/>
      <c r="T49" s="119"/>
      <c r="U49" s="121">
        <v>1</v>
      </c>
      <c r="V49" s="4"/>
      <c r="W49" s="4"/>
      <c r="X49" s="4"/>
      <c r="Y49" s="4"/>
      <c r="Z49" s="4"/>
      <c r="AA49" s="120"/>
      <c r="AB49" s="121"/>
      <c r="AC49" s="10"/>
      <c r="AD49" s="10"/>
      <c r="AE49" s="10"/>
      <c r="AF49" s="10"/>
      <c r="AG49" s="10"/>
      <c r="AH49" s="10"/>
      <c r="AI49" s="31"/>
      <c r="AJ49" s="10"/>
      <c r="AK49" s="10"/>
      <c r="AL49" s="10"/>
      <c r="AM49" s="10"/>
      <c r="AN49" s="10"/>
      <c r="AO49" s="10"/>
      <c r="AP49" s="31"/>
      <c r="AQ49" s="132"/>
      <c r="AR49" s="4"/>
      <c r="AS49" s="4"/>
      <c r="AT49" s="4"/>
      <c r="AU49" s="4"/>
      <c r="AV49" s="4"/>
      <c r="AW49" s="31"/>
      <c r="AX49" s="133"/>
      <c r="AY49" s="10"/>
      <c r="AZ49" s="10"/>
      <c r="BA49" s="10"/>
      <c r="BB49" s="10"/>
      <c r="BC49" s="10"/>
      <c r="BD49" s="31"/>
      <c r="BE49" s="78" t="s">
        <v>68</v>
      </c>
      <c r="BF49" s="196">
        <f t="shared" si="11"/>
        <v>1</v>
      </c>
      <c r="BG49" s="185" t="s">
        <v>55</v>
      </c>
      <c r="BH49" s="56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</row>
    <row r="50" spans="1:150" s="57" customFormat="1" ht="15" customHeight="1" x14ac:dyDescent="0.25">
      <c r="A50" s="238" t="s">
        <v>95</v>
      </c>
      <c r="B50" s="239"/>
      <c r="C50" s="139"/>
      <c r="D50" s="140"/>
      <c r="E50" s="141">
        <f>SUM(E42:E49)</f>
        <v>500</v>
      </c>
      <c r="F50" s="141">
        <f t="shared" ref="F50:H50" si="15">SUM(F42:F49)</f>
        <v>170</v>
      </c>
      <c r="G50" s="141">
        <f t="shared" si="15"/>
        <v>80</v>
      </c>
      <c r="H50" s="141">
        <f t="shared" si="15"/>
        <v>250</v>
      </c>
      <c r="I50" s="141"/>
      <c r="J50" s="141"/>
      <c r="K50" s="141"/>
      <c r="L50" s="141"/>
      <c r="M50" s="141">
        <f t="shared" ref="M50" si="16">SUM(M42:M49)</f>
        <v>110</v>
      </c>
      <c r="N50" s="141">
        <f t="shared" ref="N50" si="17">SUM(N42:N49)</f>
        <v>23</v>
      </c>
      <c r="O50" s="141">
        <f t="shared" ref="O50" si="18">SUM(O42:O49)</f>
        <v>80</v>
      </c>
      <c r="P50" s="141">
        <f t="shared" ref="P50:Q50" si="19">SUM(P42:P49)</f>
        <v>40</v>
      </c>
      <c r="Q50" s="141">
        <f t="shared" si="19"/>
        <v>120</v>
      </c>
      <c r="R50" s="141"/>
      <c r="S50" s="141"/>
      <c r="T50" s="141"/>
      <c r="U50" s="141">
        <f t="shared" ref="U50" si="20">SUM(U42:U49)</f>
        <v>10</v>
      </c>
      <c r="V50" s="141">
        <f t="shared" ref="V50" si="21">SUM(V42:V49)</f>
        <v>60</v>
      </c>
      <c r="W50" s="141">
        <f t="shared" ref="W50:X50" si="22">SUM(W42:W49)</f>
        <v>20</v>
      </c>
      <c r="X50" s="141">
        <f t="shared" si="22"/>
        <v>120</v>
      </c>
      <c r="Y50" s="141"/>
      <c r="Z50" s="141"/>
      <c r="AA50" s="141"/>
      <c r="AB50" s="141">
        <f t="shared" ref="AB50" si="23">SUM(AB42:AB49)</f>
        <v>9</v>
      </c>
      <c r="AC50" s="141"/>
      <c r="AD50" s="141"/>
      <c r="AE50" s="141"/>
      <c r="AF50" s="141"/>
      <c r="AG50" s="141"/>
      <c r="AH50" s="141"/>
      <c r="AI50" s="141">
        <f t="shared" ref="AI50" si="24">SUM(AI42:AI49)</f>
        <v>0</v>
      </c>
      <c r="AJ50" s="141">
        <f t="shared" ref="AJ50" si="25">SUM(AJ42:AJ49)</f>
        <v>30</v>
      </c>
      <c r="AK50" s="141">
        <f t="shared" ref="AK50:AL50" si="26">SUM(AK42:AK49)</f>
        <v>20</v>
      </c>
      <c r="AL50" s="141">
        <f t="shared" si="26"/>
        <v>10</v>
      </c>
      <c r="AM50" s="141"/>
      <c r="AN50" s="141"/>
      <c r="AO50" s="141"/>
      <c r="AP50" s="141">
        <f t="shared" ref="AP50" si="27">SUM(AP42:AP49)</f>
        <v>4</v>
      </c>
      <c r="AQ50" s="141"/>
      <c r="AR50" s="141"/>
      <c r="AS50" s="141"/>
      <c r="AT50" s="141"/>
      <c r="AU50" s="141"/>
      <c r="AV50" s="141"/>
      <c r="AW50" s="141"/>
      <c r="AX50" s="141"/>
      <c r="AY50" s="141"/>
      <c r="AZ50" s="141"/>
      <c r="BA50" s="141"/>
      <c r="BB50" s="140"/>
      <c r="BC50" s="140"/>
      <c r="BD50" s="140"/>
      <c r="BE50" s="77"/>
      <c r="BF50" s="195"/>
      <c r="BG50" s="77"/>
      <c r="BH50" s="56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</row>
    <row r="51" spans="1:150" s="59" customFormat="1" ht="19.5" customHeight="1" x14ac:dyDescent="0.3">
      <c r="A51" s="285" t="s">
        <v>96</v>
      </c>
      <c r="B51" s="286"/>
      <c r="C51" s="286"/>
      <c r="D51" s="286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6"/>
      <c r="V51" s="286"/>
      <c r="W51" s="286"/>
      <c r="X51" s="286"/>
      <c r="Y51" s="286"/>
      <c r="Z51" s="286"/>
      <c r="AA51" s="286"/>
      <c r="AB51" s="286"/>
      <c r="AC51" s="286"/>
      <c r="AD51" s="286"/>
      <c r="AE51" s="286"/>
      <c r="AF51" s="286"/>
      <c r="AG51" s="286"/>
      <c r="AH51" s="286"/>
      <c r="AI51" s="286"/>
      <c r="AJ51" s="286"/>
      <c r="AK51" s="286"/>
      <c r="AL51" s="286"/>
      <c r="AM51" s="286"/>
      <c r="AN51" s="286"/>
      <c r="AO51" s="286"/>
      <c r="AP51" s="286"/>
      <c r="AQ51" s="286"/>
      <c r="AR51" s="286"/>
      <c r="AS51" s="286"/>
      <c r="AT51" s="286"/>
      <c r="AU51" s="286"/>
      <c r="AV51" s="286"/>
      <c r="AW51" s="286"/>
      <c r="AX51" s="286"/>
      <c r="AY51" s="286"/>
      <c r="AZ51" s="286"/>
      <c r="BA51" s="286"/>
      <c r="BB51" s="286"/>
      <c r="BC51" s="286"/>
      <c r="BD51" s="286"/>
      <c r="BE51" s="77"/>
      <c r="BF51" s="195"/>
      <c r="BG51" s="77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</row>
    <row r="52" spans="1:150" s="59" customFormat="1" ht="19.5" customHeight="1" x14ac:dyDescent="0.3">
      <c r="A52" s="4">
        <v>1</v>
      </c>
      <c r="B52" s="105" t="s">
        <v>97</v>
      </c>
      <c r="C52" s="51"/>
      <c r="D52" s="10" t="s">
        <v>57</v>
      </c>
      <c r="E52" s="142">
        <v>25</v>
      </c>
      <c r="F52" s="4">
        <v>10</v>
      </c>
      <c r="G52" s="4">
        <v>15</v>
      </c>
      <c r="H52" s="4"/>
      <c r="I52" s="4"/>
      <c r="J52" s="145"/>
      <c r="K52" s="145"/>
      <c r="L52" s="182"/>
      <c r="M52" s="22">
        <v>5</v>
      </c>
      <c r="N52" s="143">
        <v>1</v>
      </c>
      <c r="O52" s="145"/>
      <c r="P52" s="145"/>
      <c r="Q52" s="145"/>
      <c r="R52" s="145"/>
      <c r="S52" s="145"/>
      <c r="T52" s="145"/>
      <c r="U52" s="180"/>
      <c r="V52" s="4">
        <v>10</v>
      </c>
      <c r="W52" s="4">
        <v>15</v>
      </c>
      <c r="X52" s="145"/>
      <c r="Y52" s="145"/>
      <c r="Z52" s="145"/>
      <c r="AA52" s="4"/>
      <c r="AB52" s="180">
        <v>1</v>
      </c>
      <c r="AC52" s="145"/>
      <c r="AD52" s="145"/>
      <c r="AE52" s="145"/>
      <c r="AF52" s="145"/>
      <c r="AG52" s="145"/>
      <c r="AH52" s="145"/>
      <c r="AI52" s="165"/>
      <c r="AJ52" s="145"/>
      <c r="AK52" s="145"/>
      <c r="AL52" s="145"/>
      <c r="AM52" s="145"/>
      <c r="AN52" s="145"/>
      <c r="AO52" s="145"/>
      <c r="AP52" s="165"/>
      <c r="AQ52" s="145"/>
      <c r="AR52" s="145"/>
      <c r="AS52" s="145"/>
      <c r="AT52" s="145"/>
      <c r="AU52" s="145"/>
      <c r="AV52" s="145"/>
      <c r="AW52" s="165"/>
      <c r="AX52" s="145"/>
      <c r="AY52" s="145"/>
      <c r="AZ52" s="145"/>
      <c r="BA52" s="145"/>
      <c r="BB52" s="145"/>
      <c r="BC52" s="145"/>
      <c r="BD52" s="145"/>
      <c r="BE52" s="113" t="s">
        <v>68</v>
      </c>
      <c r="BF52" s="222">
        <f t="shared" si="11"/>
        <v>1</v>
      </c>
      <c r="BG52" s="185" t="s">
        <v>55</v>
      </c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</row>
    <row r="53" spans="1:150" s="57" customFormat="1" ht="15" customHeight="1" x14ac:dyDescent="0.25">
      <c r="A53" s="146">
        <v>2</v>
      </c>
      <c r="B53" s="147" t="s">
        <v>98</v>
      </c>
      <c r="C53" s="148"/>
      <c r="D53" s="97" t="s">
        <v>57</v>
      </c>
      <c r="E53" s="140">
        <v>25</v>
      </c>
      <c r="F53" s="98">
        <v>10</v>
      </c>
      <c r="G53" s="98">
        <v>15</v>
      </c>
      <c r="H53" s="98"/>
      <c r="I53" s="98"/>
      <c r="J53" s="98"/>
      <c r="K53" s="98"/>
      <c r="L53" s="99"/>
      <c r="M53" s="100">
        <v>5</v>
      </c>
      <c r="N53" s="141">
        <v>1</v>
      </c>
      <c r="O53" s="101"/>
      <c r="P53" s="98"/>
      <c r="Q53" s="98"/>
      <c r="R53" s="98"/>
      <c r="S53" s="98"/>
      <c r="T53" s="98"/>
      <c r="U53" s="183"/>
      <c r="V53" s="98">
        <v>10</v>
      </c>
      <c r="W53" s="98">
        <v>15</v>
      </c>
      <c r="X53" s="98"/>
      <c r="Y53" s="98"/>
      <c r="Z53" s="98"/>
      <c r="AA53" s="98"/>
      <c r="AB53" s="183">
        <v>1</v>
      </c>
      <c r="AC53" s="148"/>
      <c r="AD53" s="148"/>
      <c r="AE53" s="148"/>
      <c r="AF53" s="148"/>
      <c r="AG53" s="148"/>
      <c r="AH53" s="148"/>
      <c r="AI53" s="149"/>
      <c r="AJ53" s="148"/>
      <c r="AK53" s="148"/>
      <c r="AL53" s="148"/>
      <c r="AM53" s="148"/>
      <c r="AN53" s="148"/>
      <c r="AO53" s="148"/>
      <c r="AP53" s="149"/>
      <c r="AQ53" s="150"/>
      <c r="AR53" s="148"/>
      <c r="AS53" s="148"/>
      <c r="AT53" s="148"/>
      <c r="AU53" s="148"/>
      <c r="AV53" s="148"/>
      <c r="AW53" s="149"/>
      <c r="AX53" s="150"/>
      <c r="AY53" s="148"/>
      <c r="AZ53" s="148"/>
      <c r="BA53" s="148"/>
      <c r="BB53" s="148"/>
      <c r="BC53" s="148"/>
      <c r="BD53" s="149"/>
      <c r="BE53" s="102" t="s">
        <v>68</v>
      </c>
      <c r="BF53" s="222">
        <f t="shared" si="11"/>
        <v>1</v>
      </c>
      <c r="BG53" s="221" t="s">
        <v>55</v>
      </c>
      <c r="BH53" s="56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</row>
    <row r="54" spans="1:150" s="57" customFormat="1" ht="15" customHeight="1" x14ac:dyDescent="0.25">
      <c r="A54" s="236" t="s">
        <v>99</v>
      </c>
      <c r="B54" s="237"/>
      <c r="C54" s="144"/>
      <c r="D54" s="143"/>
      <c r="E54" s="143">
        <v>25</v>
      </c>
      <c r="F54" s="143">
        <v>10</v>
      </c>
      <c r="G54" s="143">
        <v>15</v>
      </c>
      <c r="H54" s="143"/>
      <c r="I54" s="143"/>
      <c r="J54" s="143"/>
      <c r="K54" s="143"/>
      <c r="L54" s="143"/>
      <c r="M54" s="143">
        <v>5</v>
      </c>
      <c r="N54" s="143">
        <v>1</v>
      </c>
      <c r="O54" s="143"/>
      <c r="P54" s="143"/>
      <c r="Q54" s="143"/>
      <c r="R54" s="143"/>
      <c r="S54" s="143"/>
      <c r="T54" s="143"/>
      <c r="U54" s="143"/>
      <c r="V54" s="143">
        <v>10</v>
      </c>
      <c r="W54" s="143">
        <v>15</v>
      </c>
      <c r="X54" s="143"/>
      <c r="Y54" s="143"/>
      <c r="Z54" s="143"/>
      <c r="AA54" s="143"/>
      <c r="AB54" s="143">
        <v>1</v>
      </c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  <c r="AT54" s="143"/>
      <c r="AU54" s="143"/>
      <c r="AV54" s="143"/>
      <c r="AW54" s="143"/>
      <c r="AX54" s="143"/>
      <c r="AY54" s="143"/>
      <c r="AZ54" s="143"/>
      <c r="BA54" s="143"/>
      <c r="BB54" s="144"/>
      <c r="BC54" s="144"/>
      <c r="BD54" s="144"/>
      <c r="BE54" s="77"/>
      <c r="BF54" s="195"/>
      <c r="BG54" s="77"/>
      <c r="BH54" s="56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</row>
    <row r="55" spans="1:150" s="17" customFormat="1" ht="20.25" customHeight="1" x14ac:dyDescent="0.3">
      <c r="A55" s="344" t="s">
        <v>100</v>
      </c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45"/>
      <c r="O55" s="346"/>
      <c r="P55" s="346"/>
      <c r="Q55" s="346"/>
      <c r="R55" s="346"/>
      <c r="S55" s="346"/>
      <c r="T55" s="346"/>
      <c r="U55" s="346"/>
      <c r="V55" s="346"/>
      <c r="W55" s="346"/>
      <c r="X55" s="346"/>
      <c r="Y55" s="346"/>
      <c r="Z55" s="346"/>
      <c r="AA55" s="346"/>
      <c r="AB55" s="346"/>
      <c r="AC55" s="346"/>
      <c r="AD55" s="346"/>
      <c r="AE55" s="346"/>
      <c r="AF55" s="346"/>
      <c r="AG55" s="346"/>
      <c r="AH55" s="346"/>
      <c r="AI55" s="346"/>
      <c r="AJ55" s="346"/>
      <c r="AK55" s="346"/>
      <c r="AL55" s="346"/>
      <c r="AM55" s="346"/>
      <c r="AN55" s="346"/>
      <c r="AO55" s="346"/>
      <c r="AP55" s="346"/>
      <c r="AQ55" s="346"/>
      <c r="AR55" s="346"/>
      <c r="AS55" s="346"/>
      <c r="AT55" s="346"/>
      <c r="AU55" s="346"/>
      <c r="AV55" s="346"/>
      <c r="AW55" s="346"/>
      <c r="AX55" s="346"/>
      <c r="AY55" s="346"/>
      <c r="AZ55" s="346"/>
      <c r="BA55" s="346"/>
      <c r="BB55" s="346"/>
      <c r="BC55" s="346"/>
      <c r="BD55" s="346"/>
      <c r="BE55" s="77"/>
      <c r="BF55" s="195"/>
      <c r="BG55" s="77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</row>
    <row r="56" spans="1:150" s="59" customFormat="1" ht="20.25" customHeight="1" x14ac:dyDescent="0.3">
      <c r="A56" s="292" t="s">
        <v>101</v>
      </c>
      <c r="B56" s="293"/>
      <c r="C56" s="293"/>
      <c r="D56" s="293"/>
      <c r="E56" s="29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  <c r="X56" s="293"/>
      <c r="Y56" s="293"/>
      <c r="Z56" s="293"/>
      <c r="AA56" s="293"/>
      <c r="AB56" s="293"/>
      <c r="AC56" s="293"/>
      <c r="AD56" s="293"/>
      <c r="AE56" s="293"/>
      <c r="AF56" s="293"/>
      <c r="AG56" s="293"/>
      <c r="AH56" s="293"/>
      <c r="AI56" s="293"/>
      <c r="AJ56" s="293"/>
      <c r="AK56" s="293"/>
      <c r="AL56" s="293"/>
      <c r="AM56" s="293"/>
      <c r="AN56" s="293"/>
      <c r="AO56" s="293"/>
      <c r="AP56" s="293"/>
      <c r="AQ56" s="293"/>
      <c r="AR56" s="293"/>
      <c r="AS56" s="293"/>
      <c r="AT56" s="293"/>
      <c r="AU56" s="293"/>
      <c r="AV56" s="293"/>
      <c r="AW56" s="293"/>
      <c r="AX56" s="293"/>
      <c r="AY56" s="293"/>
      <c r="AZ56" s="293"/>
      <c r="BA56" s="293"/>
      <c r="BB56" s="293"/>
      <c r="BC56" s="293"/>
      <c r="BD56" s="293"/>
      <c r="BE56" s="77"/>
      <c r="BF56" s="195"/>
      <c r="BG56" s="77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</row>
    <row r="57" spans="1:150" s="57" customFormat="1" ht="15" customHeight="1" x14ac:dyDescent="0.25">
      <c r="A57" s="4">
        <v>1</v>
      </c>
      <c r="B57" s="105" t="s">
        <v>102</v>
      </c>
      <c r="C57" s="10" t="s">
        <v>103</v>
      </c>
      <c r="D57" s="16"/>
      <c r="E57" s="142">
        <f t="shared" ref="E57:E70" si="28">SUM(F57:K57)</f>
        <v>85</v>
      </c>
      <c r="F57" s="4">
        <v>45</v>
      </c>
      <c r="G57" s="4"/>
      <c r="H57" s="4">
        <v>40</v>
      </c>
      <c r="I57" s="4"/>
      <c r="J57" s="4"/>
      <c r="K57" s="4"/>
      <c r="L57" s="21"/>
      <c r="M57" s="22">
        <v>35</v>
      </c>
      <c r="N57" s="193">
        <v>4</v>
      </c>
      <c r="O57" s="122"/>
      <c r="P57" s="10"/>
      <c r="Q57" s="10"/>
      <c r="R57" s="10"/>
      <c r="S57" s="10"/>
      <c r="T57" s="10"/>
      <c r="U57" s="31"/>
      <c r="V57" s="10"/>
      <c r="W57" s="10"/>
      <c r="X57" s="10"/>
      <c r="Y57" s="10"/>
      <c r="Z57" s="10"/>
      <c r="AA57" s="10"/>
      <c r="AB57" s="31"/>
      <c r="AC57" s="4">
        <v>45</v>
      </c>
      <c r="AD57" s="4"/>
      <c r="AE57" s="4">
        <v>40</v>
      </c>
      <c r="AF57" s="4"/>
      <c r="AG57" s="4"/>
      <c r="AH57" s="4"/>
      <c r="AI57" s="31">
        <v>4</v>
      </c>
      <c r="AJ57" s="4"/>
      <c r="AK57" s="4"/>
      <c r="AL57" s="4"/>
      <c r="AM57" s="4"/>
      <c r="AN57" s="4"/>
      <c r="AO57" s="4"/>
      <c r="AP57" s="31"/>
      <c r="AQ57" s="132"/>
      <c r="AR57" s="4"/>
      <c r="AS57" s="4"/>
      <c r="AT57" s="4"/>
      <c r="AU57" s="4"/>
      <c r="AV57" s="4"/>
      <c r="AW57" s="31"/>
      <c r="AX57" s="133"/>
      <c r="AY57" s="10"/>
      <c r="AZ57" s="10"/>
      <c r="BA57" s="10"/>
      <c r="BB57" s="10"/>
      <c r="BC57" s="10"/>
      <c r="BD57" s="31"/>
      <c r="BE57" s="78" t="s">
        <v>68</v>
      </c>
      <c r="BF57" s="196">
        <f t="shared" si="11"/>
        <v>4</v>
      </c>
      <c r="BG57" s="185" t="s">
        <v>55</v>
      </c>
      <c r="BH57" s="56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</row>
    <row r="58" spans="1:150" s="57" customFormat="1" ht="15" customHeight="1" x14ac:dyDescent="0.25">
      <c r="A58" s="4">
        <v>2</v>
      </c>
      <c r="B58" s="105" t="s">
        <v>104</v>
      </c>
      <c r="C58" s="126" t="s">
        <v>103</v>
      </c>
      <c r="D58" s="127"/>
      <c r="E58" s="142">
        <f t="shared" si="28"/>
        <v>85</v>
      </c>
      <c r="F58" s="103">
        <v>55</v>
      </c>
      <c r="G58" s="103"/>
      <c r="H58" s="103">
        <v>30</v>
      </c>
      <c r="I58" s="103"/>
      <c r="J58" s="103"/>
      <c r="K58" s="103"/>
      <c r="L58" s="110"/>
      <c r="M58" s="111">
        <v>15</v>
      </c>
      <c r="N58" s="193">
        <v>3</v>
      </c>
      <c r="O58" s="122"/>
      <c r="P58" s="10"/>
      <c r="Q58" s="10"/>
      <c r="R58" s="10"/>
      <c r="S58" s="10"/>
      <c r="T58" s="10"/>
      <c r="U58" s="31"/>
      <c r="V58" s="10"/>
      <c r="W58" s="10"/>
      <c r="X58" s="10"/>
      <c r="Y58" s="10"/>
      <c r="Z58" s="10"/>
      <c r="AA58" s="10"/>
      <c r="AB58" s="31"/>
      <c r="AC58" s="4">
        <v>55</v>
      </c>
      <c r="AD58" s="4"/>
      <c r="AE58" s="4">
        <v>30</v>
      </c>
      <c r="AF58" s="4"/>
      <c r="AG58" s="4"/>
      <c r="AH58" s="4"/>
      <c r="AI58" s="31">
        <v>3</v>
      </c>
      <c r="AJ58" s="4"/>
      <c r="AK58" s="4"/>
      <c r="AL58" s="4"/>
      <c r="AM58" s="4"/>
      <c r="AN58" s="4"/>
      <c r="AO58" s="4"/>
      <c r="AP58" s="31"/>
      <c r="AQ58" s="132"/>
      <c r="AR58" s="4"/>
      <c r="AS58" s="4"/>
      <c r="AT58" s="4"/>
      <c r="AU58" s="4"/>
      <c r="AV58" s="4"/>
      <c r="AW58" s="31"/>
      <c r="AX58" s="133"/>
      <c r="AY58" s="10"/>
      <c r="AZ58" s="10"/>
      <c r="BA58" s="10"/>
      <c r="BB58" s="10"/>
      <c r="BC58" s="10"/>
      <c r="BD58" s="31"/>
      <c r="BE58" s="78" t="s">
        <v>68</v>
      </c>
      <c r="BF58" s="196">
        <f t="shared" si="11"/>
        <v>3</v>
      </c>
      <c r="BG58" s="185" t="s">
        <v>55</v>
      </c>
      <c r="BH58" s="56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</row>
    <row r="59" spans="1:150" s="57" customFormat="1" ht="15" customHeight="1" x14ac:dyDescent="0.25">
      <c r="A59" s="4">
        <v>3</v>
      </c>
      <c r="B59" s="105" t="s">
        <v>105</v>
      </c>
      <c r="C59" s="126" t="s">
        <v>103</v>
      </c>
      <c r="D59" s="127"/>
      <c r="E59" s="142">
        <f t="shared" si="28"/>
        <v>85</v>
      </c>
      <c r="F59" s="103">
        <v>55</v>
      </c>
      <c r="G59" s="103"/>
      <c r="H59" s="103">
        <v>30</v>
      </c>
      <c r="I59" s="103"/>
      <c r="J59" s="103"/>
      <c r="K59" s="103"/>
      <c r="L59" s="110"/>
      <c r="M59" s="111">
        <v>15</v>
      </c>
      <c r="N59" s="193">
        <v>3</v>
      </c>
      <c r="O59" s="122"/>
      <c r="P59" s="10"/>
      <c r="Q59" s="10"/>
      <c r="R59" s="10"/>
      <c r="S59" s="10"/>
      <c r="T59" s="10"/>
      <c r="U59" s="31"/>
      <c r="V59" s="10"/>
      <c r="W59" s="10"/>
      <c r="X59" s="10"/>
      <c r="Y59" s="10"/>
      <c r="Z59" s="10"/>
      <c r="AA59" s="10"/>
      <c r="AB59" s="31"/>
      <c r="AC59" s="4">
        <v>55</v>
      </c>
      <c r="AD59" s="4"/>
      <c r="AE59" s="4">
        <v>30</v>
      </c>
      <c r="AF59" s="4"/>
      <c r="AG59" s="4"/>
      <c r="AH59" s="4"/>
      <c r="AI59" s="31">
        <v>3</v>
      </c>
      <c r="AJ59" s="4"/>
      <c r="AK59" s="4"/>
      <c r="AL59" s="4"/>
      <c r="AM59" s="4"/>
      <c r="AN59" s="4"/>
      <c r="AO59" s="4"/>
      <c r="AP59" s="31"/>
      <c r="AQ59" s="132"/>
      <c r="AR59" s="4"/>
      <c r="AS59" s="4"/>
      <c r="AT59" s="4"/>
      <c r="AU59" s="4"/>
      <c r="AV59" s="4"/>
      <c r="AW59" s="31"/>
      <c r="AX59" s="133"/>
      <c r="AY59" s="10"/>
      <c r="AZ59" s="10"/>
      <c r="BA59" s="10"/>
      <c r="BB59" s="10"/>
      <c r="BC59" s="10"/>
      <c r="BD59" s="31"/>
      <c r="BE59" s="78" t="s">
        <v>68</v>
      </c>
      <c r="BF59" s="196">
        <f t="shared" si="11"/>
        <v>3</v>
      </c>
      <c r="BG59" s="185" t="s">
        <v>55</v>
      </c>
      <c r="BH59" s="56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</row>
    <row r="60" spans="1:150" s="57" customFormat="1" ht="15" customHeight="1" x14ac:dyDescent="0.25">
      <c r="A60" s="4">
        <v>4</v>
      </c>
      <c r="B60" s="105" t="s">
        <v>106</v>
      </c>
      <c r="C60" s="126" t="s">
        <v>103</v>
      </c>
      <c r="D60" s="127"/>
      <c r="E60" s="142">
        <f t="shared" si="28"/>
        <v>40</v>
      </c>
      <c r="F60" s="103">
        <v>30</v>
      </c>
      <c r="G60" s="103"/>
      <c r="H60" s="103">
        <v>10</v>
      </c>
      <c r="I60" s="103"/>
      <c r="J60" s="103"/>
      <c r="K60" s="103"/>
      <c r="L60" s="110"/>
      <c r="M60" s="111">
        <v>20</v>
      </c>
      <c r="N60" s="193">
        <v>2</v>
      </c>
      <c r="O60" s="122"/>
      <c r="P60" s="10"/>
      <c r="Q60" s="10"/>
      <c r="R60" s="10"/>
      <c r="S60" s="10"/>
      <c r="T60" s="10"/>
      <c r="U60" s="31"/>
      <c r="V60" s="10"/>
      <c r="W60" s="10"/>
      <c r="X60" s="10"/>
      <c r="Y60" s="10"/>
      <c r="Z60" s="10"/>
      <c r="AA60" s="10"/>
      <c r="AB60" s="31"/>
      <c r="AC60" s="4">
        <v>30</v>
      </c>
      <c r="AD60" s="4"/>
      <c r="AE60" s="4">
        <v>10</v>
      </c>
      <c r="AF60" s="4"/>
      <c r="AG60" s="4"/>
      <c r="AH60" s="4"/>
      <c r="AI60" s="31">
        <v>2</v>
      </c>
      <c r="AJ60" s="4"/>
      <c r="AK60" s="4"/>
      <c r="AL60" s="4"/>
      <c r="AM60" s="4"/>
      <c r="AN60" s="4"/>
      <c r="AO60" s="4"/>
      <c r="AP60" s="31"/>
      <c r="AQ60" s="132"/>
      <c r="AR60" s="4"/>
      <c r="AS60" s="4"/>
      <c r="AT60" s="4"/>
      <c r="AU60" s="4"/>
      <c r="AV60" s="4"/>
      <c r="AW60" s="31"/>
      <c r="AX60" s="133"/>
      <c r="AY60" s="10"/>
      <c r="AZ60" s="10"/>
      <c r="BA60" s="10"/>
      <c r="BB60" s="10"/>
      <c r="BC60" s="10"/>
      <c r="BD60" s="31"/>
      <c r="BE60" s="78" t="s">
        <v>68</v>
      </c>
      <c r="BF60" s="196">
        <f t="shared" si="11"/>
        <v>2</v>
      </c>
      <c r="BG60" s="185" t="s">
        <v>55</v>
      </c>
      <c r="BH60" s="56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</row>
    <row r="61" spans="1:150" s="57" customFormat="1" ht="15" customHeight="1" x14ac:dyDescent="0.25">
      <c r="A61" s="4">
        <v>5</v>
      </c>
      <c r="B61" s="105" t="s">
        <v>107</v>
      </c>
      <c r="C61" s="126" t="s">
        <v>108</v>
      </c>
      <c r="D61" s="127"/>
      <c r="E61" s="142">
        <f t="shared" si="28"/>
        <v>40</v>
      </c>
      <c r="F61" s="103">
        <v>30</v>
      </c>
      <c r="G61" s="103"/>
      <c r="H61" s="103">
        <v>10</v>
      </c>
      <c r="I61" s="103"/>
      <c r="J61" s="103"/>
      <c r="K61" s="103"/>
      <c r="L61" s="110"/>
      <c r="M61" s="111">
        <v>20</v>
      </c>
      <c r="N61" s="193">
        <v>2</v>
      </c>
      <c r="O61" s="122"/>
      <c r="P61" s="10"/>
      <c r="Q61" s="10"/>
      <c r="R61" s="10"/>
      <c r="S61" s="10"/>
      <c r="T61" s="10"/>
      <c r="U61" s="31"/>
      <c r="V61" s="10"/>
      <c r="W61" s="10"/>
      <c r="X61" s="10"/>
      <c r="Y61" s="10"/>
      <c r="Z61" s="10"/>
      <c r="AA61" s="10"/>
      <c r="AB61" s="31"/>
      <c r="AC61" s="4"/>
      <c r="AD61" s="4"/>
      <c r="AE61" s="4"/>
      <c r="AF61" s="4"/>
      <c r="AG61" s="4"/>
      <c r="AH61" s="4"/>
      <c r="AI61" s="31"/>
      <c r="AJ61" s="4"/>
      <c r="AK61" s="4"/>
      <c r="AL61" s="4"/>
      <c r="AM61" s="4"/>
      <c r="AN61" s="4"/>
      <c r="AO61" s="4"/>
      <c r="AP61" s="31"/>
      <c r="AQ61" s="132">
        <v>30</v>
      </c>
      <c r="AR61" s="4"/>
      <c r="AS61" s="4">
        <v>10</v>
      </c>
      <c r="AT61" s="4"/>
      <c r="AU61" s="4"/>
      <c r="AV61" s="4"/>
      <c r="AW61" s="31">
        <v>2</v>
      </c>
      <c r="AX61" s="133"/>
      <c r="AY61" s="10"/>
      <c r="AZ61" s="10"/>
      <c r="BA61" s="10"/>
      <c r="BB61" s="10"/>
      <c r="BC61" s="10"/>
      <c r="BD61" s="31"/>
      <c r="BE61" s="78" t="s">
        <v>68</v>
      </c>
      <c r="BF61" s="196">
        <f t="shared" si="11"/>
        <v>2</v>
      </c>
      <c r="BG61" s="185" t="s">
        <v>55</v>
      </c>
      <c r="BH61" s="56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</row>
    <row r="62" spans="1:150" s="57" customFormat="1" ht="15" customHeight="1" x14ac:dyDescent="0.25">
      <c r="A62" s="4">
        <v>6</v>
      </c>
      <c r="B62" s="105" t="s">
        <v>109</v>
      </c>
      <c r="C62" s="126" t="s">
        <v>81</v>
      </c>
      <c r="D62" s="127"/>
      <c r="E62" s="142">
        <f t="shared" si="28"/>
        <v>40</v>
      </c>
      <c r="F62" s="103">
        <v>30</v>
      </c>
      <c r="G62" s="103"/>
      <c r="H62" s="103">
        <v>10</v>
      </c>
      <c r="I62" s="103"/>
      <c r="J62" s="103"/>
      <c r="K62" s="103"/>
      <c r="L62" s="110"/>
      <c r="M62" s="111">
        <v>20</v>
      </c>
      <c r="N62" s="193">
        <v>2</v>
      </c>
      <c r="O62" s="122"/>
      <c r="P62" s="10"/>
      <c r="Q62" s="10"/>
      <c r="R62" s="10"/>
      <c r="S62" s="10"/>
      <c r="T62" s="10"/>
      <c r="U62" s="31"/>
      <c r="V62" s="10"/>
      <c r="W62" s="10"/>
      <c r="X62" s="10"/>
      <c r="Y62" s="10"/>
      <c r="Z62" s="10"/>
      <c r="AA62" s="10"/>
      <c r="AB62" s="31"/>
      <c r="AC62" s="4"/>
      <c r="AD62" s="4"/>
      <c r="AE62" s="4"/>
      <c r="AF62" s="4"/>
      <c r="AG62" s="4"/>
      <c r="AH62" s="4"/>
      <c r="AI62" s="31"/>
      <c r="AJ62" s="4">
        <v>30</v>
      </c>
      <c r="AK62" s="4"/>
      <c r="AL62" s="4">
        <v>10</v>
      </c>
      <c r="AM62" s="4"/>
      <c r="AN62" s="4"/>
      <c r="AO62" s="4"/>
      <c r="AP62" s="31">
        <v>2</v>
      </c>
      <c r="AQ62" s="132"/>
      <c r="AR62" s="4"/>
      <c r="AS62" s="4"/>
      <c r="AT62" s="4"/>
      <c r="AU62" s="4"/>
      <c r="AV62" s="4"/>
      <c r="AW62" s="31"/>
      <c r="AX62" s="133"/>
      <c r="AY62" s="10"/>
      <c r="AZ62" s="10"/>
      <c r="BA62" s="10"/>
      <c r="BB62" s="10"/>
      <c r="BC62" s="10"/>
      <c r="BD62" s="31"/>
      <c r="BE62" s="78" t="s">
        <v>68</v>
      </c>
      <c r="BF62" s="196">
        <f t="shared" si="11"/>
        <v>2</v>
      </c>
      <c r="BG62" s="185" t="s">
        <v>55</v>
      </c>
      <c r="BH62" s="56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</row>
    <row r="63" spans="1:150" s="57" customFormat="1" ht="15" customHeight="1" x14ac:dyDescent="0.25">
      <c r="A63" s="4">
        <v>7</v>
      </c>
      <c r="B63" s="105" t="s">
        <v>110</v>
      </c>
      <c r="C63" s="126" t="s">
        <v>108</v>
      </c>
      <c r="D63" s="127"/>
      <c r="E63" s="142">
        <f t="shared" si="28"/>
        <v>40</v>
      </c>
      <c r="F63" s="103">
        <v>30</v>
      </c>
      <c r="G63" s="103"/>
      <c r="H63" s="103">
        <v>10</v>
      </c>
      <c r="I63" s="103"/>
      <c r="J63" s="103"/>
      <c r="K63" s="103"/>
      <c r="L63" s="110"/>
      <c r="M63" s="111">
        <v>20</v>
      </c>
      <c r="N63" s="193">
        <v>2</v>
      </c>
      <c r="O63" s="122"/>
      <c r="P63" s="10"/>
      <c r="Q63" s="10"/>
      <c r="R63" s="10"/>
      <c r="S63" s="10"/>
      <c r="T63" s="10"/>
      <c r="U63" s="31"/>
      <c r="V63" s="10"/>
      <c r="W63" s="10"/>
      <c r="X63" s="10"/>
      <c r="Y63" s="10"/>
      <c r="Z63" s="10"/>
      <c r="AA63" s="10"/>
      <c r="AB63" s="31"/>
      <c r="AC63" s="4"/>
      <c r="AD63" s="4"/>
      <c r="AE63" s="4"/>
      <c r="AF63" s="4"/>
      <c r="AG63" s="4"/>
      <c r="AH63" s="4"/>
      <c r="AI63" s="31"/>
      <c r="AJ63" s="4"/>
      <c r="AK63" s="4"/>
      <c r="AL63" s="4"/>
      <c r="AM63" s="4"/>
      <c r="AN63" s="4"/>
      <c r="AO63" s="4"/>
      <c r="AP63" s="31"/>
      <c r="AQ63" s="132">
        <v>30</v>
      </c>
      <c r="AR63" s="4"/>
      <c r="AS63" s="4">
        <v>10</v>
      </c>
      <c r="AT63" s="4"/>
      <c r="AU63" s="4"/>
      <c r="AV63" s="4"/>
      <c r="AW63" s="31">
        <v>2</v>
      </c>
      <c r="AX63" s="133"/>
      <c r="AY63" s="10"/>
      <c r="AZ63" s="10"/>
      <c r="BA63" s="10"/>
      <c r="BB63" s="10"/>
      <c r="BC63" s="10"/>
      <c r="BD63" s="31"/>
      <c r="BE63" s="78" t="s">
        <v>68</v>
      </c>
      <c r="BF63" s="196">
        <f t="shared" si="11"/>
        <v>2</v>
      </c>
      <c r="BG63" s="185" t="s">
        <v>55</v>
      </c>
      <c r="BH63" s="56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</row>
    <row r="64" spans="1:150" s="57" customFormat="1" ht="15" customHeight="1" x14ac:dyDescent="0.25">
      <c r="A64" s="4">
        <v>8</v>
      </c>
      <c r="B64" s="105" t="s">
        <v>111</v>
      </c>
      <c r="C64" s="126" t="s">
        <v>112</v>
      </c>
      <c r="D64" s="127"/>
      <c r="E64" s="142">
        <f t="shared" si="28"/>
        <v>40</v>
      </c>
      <c r="F64" s="103">
        <v>15</v>
      </c>
      <c r="G64" s="103"/>
      <c r="H64" s="103">
        <v>25</v>
      </c>
      <c r="I64" s="103"/>
      <c r="J64" s="103"/>
      <c r="K64" s="103"/>
      <c r="L64" s="110"/>
      <c r="M64" s="111">
        <v>20</v>
      </c>
      <c r="N64" s="193">
        <v>2</v>
      </c>
      <c r="O64" s="122"/>
      <c r="P64" s="10"/>
      <c r="Q64" s="10"/>
      <c r="R64" s="10"/>
      <c r="S64" s="10"/>
      <c r="T64" s="10"/>
      <c r="U64" s="31"/>
      <c r="V64" s="10"/>
      <c r="W64" s="10"/>
      <c r="X64" s="10"/>
      <c r="Y64" s="10"/>
      <c r="Z64" s="10"/>
      <c r="AA64" s="10"/>
      <c r="AB64" s="31"/>
      <c r="AC64" s="4"/>
      <c r="AD64" s="4"/>
      <c r="AE64" s="4"/>
      <c r="AF64" s="4"/>
      <c r="AG64" s="4"/>
      <c r="AH64" s="4"/>
      <c r="AI64" s="31"/>
      <c r="AJ64" s="4"/>
      <c r="AK64" s="4"/>
      <c r="AL64" s="4"/>
      <c r="AM64" s="4"/>
      <c r="AN64" s="4"/>
      <c r="AO64" s="4"/>
      <c r="AP64" s="31"/>
      <c r="AQ64" s="132"/>
      <c r="AR64" s="4"/>
      <c r="AS64" s="4"/>
      <c r="AT64" s="4"/>
      <c r="AU64" s="4"/>
      <c r="AV64" s="4"/>
      <c r="AW64" s="31"/>
      <c r="AX64" s="132">
        <v>15</v>
      </c>
      <c r="AY64" s="4"/>
      <c r="AZ64" s="4">
        <v>25</v>
      </c>
      <c r="BA64" s="4"/>
      <c r="BB64" s="10"/>
      <c r="BC64" s="10"/>
      <c r="BD64" s="31">
        <v>2</v>
      </c>
      <c r="BE64" s="78" t="s">
        <v>68</v>
      </c>
      <c r="BF64" s="196">
        <f t="shared" si="11"/>
        <v>2</v>
      </c>
      <c r="BG64" s="185" t="s">
        <v>55</v>
      </c>
      <c r="BH64" s="56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</row>
    <row r="65" spans="1:150" s="57" customFormat="1" ht="15" customHeight="1" x14ac:dyDescent="0.25">
      <c r="A65" s="4">
        <v>9</v>
      </c>
      <c r="B65" s="105" t="s">
        <v>113</v>
      </c>
      <c r="C65" s="126" t="s">
        <v>112</v>
      </c>
      <c r="D65" s="127"/>
      <c r="E65" s="142">
        <f t="shared" si="28"/>
        <v>40</v>
      </c>
      <c r="F65" s="103">
        <v>25</v>
      </c>
      <c r="G65" s="103"/>
      <c r="H65" s="103">
        <v>15</v>
      </c>
      <c r="I65" s="103"/>
      <c r="J65" s="103"/>
      <c r="K65" s="103"/>
      <c r="L65" s="110"/>
      <c r="M65" s="111">
        <v>20</v>
      </c>
      <c r="N65" s="193">
        <v>2</v>
      </c>
      <c r="O65" s="122"/>
      <c r="P65" s="10"/>
      <c r="Q65" s="10"/>
      <c r="R65" s="10"/>
      <c r="S65" s="10"/>
      <c r="T65" s="10"/>
      <c r="U65" s="31"/>
      <c r="V65" s="10"/>
      <c r="W65" s="10"/>
      <c r="X65" s="10"/>
      <c r="Y65" s="10"/>
      <c r="Z65" s="10"/>
      <c r="AA65" s="10"/>
      <c r="AB65" s="31"/>
      <c r="AC65" s="4"/>
      <c r="AD65" s="4"/>
      <c r="AE65" s="4"/>
      <c r="AF65" s="4"/>
      <c r="AG65" s="4"/>
      <c r="AH65" s="4"/>
      <c r="AI65" s="31"/>
      <c r="AJ65" s="4"/>
      <c r="AK65" s="4"/>
      <c r="AL65" s="4"/>
      <c r="AM65" s="4"/>
      <c r="AN65" s="4"/>
      <c r="AO65" s="4"/>
      <c r="AP65" s="31"/>
      <c r="AQ65" s="132"/>
      <c r="AR65" s="4"/>
      <c r="AS65" s="4"/>
      <c r="AT65" s="4"/>
      <c r="AU65" s="4"/>
      <c r="AV65" s="4"/>
      <c r="AW65" s="31"/>
      <c r="AX65" s="132">
        <v>25</v>
      </c>
      <c r="AY65" s="4"/>
      <c r="AZ65" s="4">
        <v>15</v>
      </c>
      <c r="BA65" s="4"/>
      <c r="BB65" s="10"/>
      <c r="BC65" s="10"/>
      <c r="BD65" s="31">
        <v>2</v>
      </c>
      <c r="BE65" s="78" t="s">
        <v>68</v>
      </c>
      <c r="BF65" s="196">
        <f t="shared" si="11"/>
        <v>2</v>
      </c>
      <c r="BG65" s="185" t="s">
        <v>55</v>
      </c>
      <c r="BH65" s="56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</row>
    <row r="66" spans="1:150" s="57" customFormat="1" ht="15" customHeight="1" x14ac:dyDescent="0.25">
      <c r="A66" s="4">
        <v>10</v>
      </c>
      <c r="B66" s="105" t="s">
        <v>114</v>
      </c>
      <c r="C66" s="126" t="s">
        <v>112</v>
      </c>
      <c r="D66" s="127"/>
      <c r="E66" s="142">
        <f t="shared" si="28"/>
        <v>35</v>
      </c>
      <c r="F66" s="103">
        <v>30</v>
      </c>
      <c r="G66" s="103"/>
      <c r="H66" s="103">
        <v>5</v>
      </c>
      <c r="I66" s="103"/>
      <c r="J66" s="103"/>
      <c r="K66" s="103"/>
      <c r="L66" s="110"/>
      <c r="M66" s="111">
        <v>25</v>
      </c>
      <c r="N66" s="193">
        <v>2</v>
      </c>
      <c r="O66" s="122"/>
      <c r="P66" s="10"/>
      <c r="Q66" s="10"/>
      <c r="R66" s="10"/>
      <c r="S66" s="10"/>
      <c r="T66" s="10"/>
      <c r="U66" s="31"/>
      <c r="V66" s="10"/>
      <c r="W66" s="10"/>
      <c r="X66" s="10"/>
      <c r="Y66" s="10"/>
      <c r="Z66" s="10"/>
      <c r="AA66" s="10"/>
      <c r="AB66" s="31"/>
      <c r="AC66" s="4"/>
      <c r="AD66" s="4"/>
      <c r="AE66" s="4"/>
      <c r="AF66" s="4"/>
      <c r="AG66" s="4"/>
      <c r="AH66" s="4"/>
      <c r="AI66" s="31"/>
      <c r="AJ66" s="4"/>
      <c r="AK66" s="4"/>
      <c r="AL66" s="4"/>
      <c r="AM66" s="4"/>
      <c r="AN66" s="4"/>
      <c r="AO66" s="4"/>
      <c r="AP66" s="31"/>
      <c r="AQ66" s="132"/>
      <c r="AR66" s="4"/>
      <c r="AS66" s="4"/>
      <c r="AT66" s="4"/>
      <c r="AU66" s="4"/>
      <c r="AV66" s="4"/>
      <c r="AW66" s="31"/>
      <c r="AX66" s="132">
        <v>30</v>
      </c>
      <c r="AY66" s="4"/>
      <c r="AZ66" s="4">
        <v>5</v>
      </c>
      <c r="BA66" s="4"/>
      <c r="BB66" s="10"/>
      <c r="BC66" s="10"/>
      <c r="BD66" s="31">
        <v>2</v>
      </c>
      <c r="BE66" s="78" t="s">
        <v>68</v>
      </c>
      <c r="BF66" s="196">
        <f t="shared" si="11"/>
        <v>2</v>
      </c>
      <c r="BG66" s="185" t="s">
        <v>55</v>
      </c>
      <c r="BH66" s="5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</row>
    <row r="67" spans="1:150" s="57" customFormat="1" ht="15" customHeight="1" x14ac:dyDescent="0.25">
      <c r="A67" s="4">
        <v>11</v>
      </c>
      <c r="B67" s="105" t="s">
        <v>115</v>
      </c>
      <c r="C67" s="126" t="s">
        <v>108</v>
      </c>
      <c r="D67" s="127"/>
      <c r="E67" s="142">
        <f t="shared" si="28"/>
        <v>35</v>
      </c>
      <c r="F67" s="103">
        <v>30</v>
      </c>
      <c r="G67" s="103"/>
      <c r="H67" s="103">
        <v>5</v>
      </c>
      <c r="I67" s="103"/>
      <c r="J67" s="103"/>
      <c r="K67" s="103"/>
      <c r="L67" s="110"/>
      <c r="M67" s="111">
        <v>25</v>
      </c>
      <c r="N67" s="193">
        <v>2</v>
      </c>
      <c r="O67" s="122"/>
      <c r="P67" s="10"/>
      <c r="Q67" s="10"/>
      <c r="R67" s="10"/>
      <c r="S67" s="10"/>
      <c r="T67" s="10"/>
      <c r="U67" s="31"/>
      <c r="V67" s="10"/>
      <c r="W67" s="10"/>
      <c r="X67" s="10"/>
      <c r="Y67" s="10"/>
      <c r="Z67" s="10"/>
      <c r="AA67" s="10"/>
      <c r="AB67" s="31"/>
      <c r="AC67" s="4"/>
      <c r="AD67" s="4"/>
      <c r="AE67" s="4"/>
      <c r="AF67" s="4"/>
      <c r="AG67" s="4"/>
      <c r="AH67" s="4"/>
      <c r="AI67" s="31"/>
      <c r="AJ67" s="4"/>
      <c r="AK67" s="4"/>
      <c r="AL67" s="4"/>
      <c r="AM67" s="4"/>
      <c r="AN67" s="4"/>
      <c r="AO67" s="4"/>
      <c r="AP67" s="31"/>
      <c r="AQ67" s="132">
        <v>30</v>
      </c>
      <c r="AR67" s="4"/>
      <c r="AS67" s="4">
        <v>5</v>
      </c>
      <c r="AT67" s="4"/>
      <c r="AU67" s="4"/>
      <c r="AV67" s="4"/>
      <c r="AW67" s="31">
        <v>2</v>
      </c>
      <c r="AX67" s="132"/>
      <c r="AY67" s="4"/>
      <c r="AZ67" s="4"/>
      <c r="BA67" s="4"/>
      <c r="BB67" s="10"/>
      <c r="BC67" s="10"/>
      <c r="BD67" s="31"/>
      <c r="BE67" s="78" t="s">
        <v>68</v>
      </c>
      <c r="BF67" s="196">
        <f t="shared" si="11"/>
        <v>2</v>
      </c>
      <c r="BG67" s="185" t="s">
        <v>55</v>
      </c>
      <c r="BH67" s="56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</row>
    <row r="68" spans="1:150" s="57" customFormat="1" ht="15" customHeight="1" x14ac:dyDescent="0.25">
      <c r="A68" s="4">
        <v>12</v>
      </c>
      <c r="B68" s="105" t="s">
        <v>116</v>
      </c>
      <c r="C68" s="126"/>
      <c r="D68" s="127" t="s">
        <v>81</v>
      </c>
      <c r="E68" s="142">
        <f t="shared" si="28"/>
        <v>35</v>
      </c>
      <c r="F68" s="103">
        <v>30</v>
      </c>
      <c r="G68" s="103"/>
      <c r="H68" s="103">
        <v>5</v>
      </c>
      <c r="I68" s="103"/>
      <c r="J68" s="103"/>
      <c r="K68" s="103"/>
      <c r="L68" s="110"/>
      <c r="M68" s="111">
        <v>5</v>
      </c>
      <c r="N68" s="193">
        <v>1.5</v>
      </c>
      <c r="O68" s="122"/>
      <c r="P68" s="10"/>
      <c r="Q68" s="10"/>
      <c r="R68" s="10"/>
      <c r="S68" s="10"/>
      <c r="T68" s="10"/>
      <c r="U68" s="31"/>
      <c r="V68" s="10"/>
      <c r="W68" s="10"/>
      <c r="X68" s="10"/>
      <c r="Y68" s="10"/>
      <c r="Z68" s="10"/>
      <c r="AA68" s="10"/>
      <c r="AB68" s="31"/>
      <c r="AC68" s="4"/>
      <c r="AD68" s="4"/>
      <c r="AE68" s="4"/>
      <c r="AF68" s="4"/>
      <c r="AG68" s="4"/>
      <c r="AH68" s="4"/>
      <c r="AI68" s="31"/>
      <c r="AJ68" s="4">
        <v>30</v>
      </c>
      <c r="AK68" s="4"/>
      <c r="AL68" s="4">
        <v>5</v>
      </c>
      <c r="AM68" s="4"/>
      <c r="AN68" s="4"/>
      <c r="AO68" s="4"/>
      <c r="AP68" s="31">
        <v>1.5</v>
      </c>
      <c r="AQ68" s="132"/>
      <c r="AR68" s="4"/>
      <c r="AS68" s="4"/>
      <c r="AT68" s="4"/>
      <c r="AU68" s="4"/>
      <c r="AV68" s="4"/>
      <c r="AW68" s="31"/>
      <c r="AX68" s="132"/>
      <c r="AY68" s="4"/>
      <c r="AZ68" s="4"/>
      <c r="BA68" s="4"/>
      <c r="BB68" s="10"/>
      <c r="BC68" s="10"/>
      <c r="BD68" s="31"/>
      <c r="BE68" s="78" t="s">
        <v>68</v>
      </c>
      <c r="BF68" s="196">
        <f t="shared" si="11"/>
        <v>1.5</v>
      </c>
      <c r="BG68" s="185" t="s">
        <v>55</v>
      </c>
      <c r="BH68" s="56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</row>
    <row r="69" spans="1:150" s="57" customFormat="1" ht="15" customHeight="1" x14ac:dyDescent="0.25">
      <c r="A69" s="4">
        <v>13</v>
      </c>
      <c r="B69" s="105" t="s">
        <v>117</v>
      </c>
      <c r="C69" s="126"/>
      <c r="D69" s="127" t="s">
        <v>81</v>
      </c>
      <c r="E69" s="142">
        <f t="shared" si="28"/>
        <v>30</v>
      </c>
      <c r="F69" s="103">
        <v>20</v>
      </c>
      <c r="G69" s="103">
        <v>10</v>
      </c>
      <c r="H69" s="103"/>
      <c r="I69" s="103"/>
      <c r="J69" s="103"/>
      <c r="K69" s="103"/>
      <c r="L69" s="110"/>
      <c r="M69" s="111">
        <v>10</v>
      </c>
      <c r="N69" s="193">
        <v>1.5</v>
      </c>
      <c r="O69" s="122"/>
      <c r="P69" s="10"/>
      <c r="Q69" s="10"/>
      <c r="R69" s="10"/>
      <c r="S69" s="10"/>
      <c r="T69" s="10"/>
      <c r="U69" s="31"/>
      <c r="V69" s="10"/>
      <c r="W69" s="10"/>
      <c r="X69" s="10"/>
      <c r="Y69" s="10"/>
      <c r="Z69" s="10"/>
      <c r="AA69" s="10"/>
      <c r="AB69" s="31"/>
      <c r="AC69" s="4"/>
      <c r="AD69" s="4"/>
      <c r="AE69" s="4"/>
      <c r="AF69" s="4"/>
      <c r="AG69" s="4"/>
      <c r="AH69" s="4"/>
      <c r="AI69" s="31"/>
      <c r="AJ69" s="4">
        <v>20</v>
      </c>
      <c r="AK69" s="4">
        <v>10</v>
      </c>
      <c r="AL69" s="4"/>
      <c r="AM69" s="4"/>
      <c r="AN69" s="4"/>
      <c r="AO69" s="4"/>
      <c r="AP69" s="31">
        <v>1.5</v>
      </c>
      <c r="AQ69" s="132"/>
      <c r="AR69" s="4"/>
      <c r="AS69" s="4"/>
      <c r="AT69" s="4"/>
      <c r="AU69" s="4"/>
      <c r="AV69" s="4"/>
      <c r="AW69" s="31"/>
      <c r="AX69" s="132"/>
      <c r="AY69" s="4"/>
      <c r="AZ69" s="4"/>
      <c r="BA69" s="4"/>
      <c r="BB69" s="10"/>
      <c r="BC69" s="10"/>
      <c r="BD69" s="31"/>
      <c r="BE69" s="78" t="s">
        <v>68</v>
      </c>
      <c r="BF69" s="196">
        <f t="shared" si="11"/>
        <v>1.5</v>
      </c>
      <c r="BG69" s="185" t="s">
        <v>55</v>
      </c>
      <c r="BH69" s="56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</row>
    <row r="70" spans="1:150" s="55" customFormat="1" ht="17.25" customHeight="1" x14ac:dyDescent="0.25">
      <c r="A70" s="26">
        <v>14</v>
      </c>
      <c r="B70" s="105" t="s">
        <v>118</v>
      </c>
      <c r="C70" s="10"/>
      <c r="D70" s="16"/>
      <c r="E70" s="142">
        <f t="shared" si="28"/>
        <v>15</v>
      </c>
      <c r="F70" s="4"/>
      <c r="G70" s="4"/>
      <c r="H70" s="4"/>
      <c r="I70" s="4">
        <v>15</v>
      </c>
      <c r="J70" s="4"/>
      <c r="K70" s="4"/>
      <c r="L70" s="112"/>
      <c r="M70" s="115">
        <v>5</v>
      </c>
      <c r="N70" s="193">
        <v>5</v>
      </c>
      <c r="O70" s="19"/>
      <c r="P70" s="4"/>
      <c r="Q70" s="4"/>
      <c r="R70" s="4"/>
      <c r="S70" s="4"/>
      <c r="T70" s="4"/>
      <c r="U70" s="31"/>
      <c r="V70" s="4"/>
      <c r="W70" s="4"/>
      <c r="X70" s="4"/>
      <c r="Y70" s="4"/>
      <c r="Z70" s="4"/>
      <c r="AA70" s="4"/>
      <c r="AB70" s="31"/>
      <c r="AC70" s="4"/>
      <c r="AD70" s="4"/>
      <c r="AE70" s="4"/>
      <c r="AF70" s="4"/>
      <c r="AG70" s="4"/>
      <c r="AH70" s="4"/>
      <c r="AI70" s="31"/>
      <c r="AJ70" s="4"/>
      <c r="AK70" s="4"/>
      <c r="AL70" s="4"/>
      <c r="AM70" s="4"/>
      <c r="AN70" s="4"/>
      <c r="AO70" s="4"/>
      <c r="AP70" s="31"/>
      <c r="AQ70" s="132"/>
      <c r="AR70" s="4"/>
      <c r="AS70" s="4"/>
      <c r="AT70" s="4"/>
      <c r="AU70" s="4"/>
      <c r="AV70" s="4"/>
      <c r="AW70" s="31"/>
      <c r="AX70" s="132"/>
      <c r="AY70" s="4"/>
      <c r="AZ70" s="4"/>
      <c r="BA70" s="4">
        <v>15</v>
      </c>
      <c r="BB70" s="4"/>
      <c r="BC70" s="4"/>
      <c r="BD70" s="31">
        <v>5</v>
      </c>
      <c r="BE70" s="78" t="s">
        <v>68</v>
      </c>
      <c r="BF70" s="196">
        <f t="shared" si="11"/>
        <v>5</v>
      </c>
      <c r="BG70" s="185" t="s">
        <v>55</v>
      </c>
      <c r="BH70" s="54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</row>
    <row r="71" spans="1:150" s="116" customFormat="1" ht="15" customHeight="1" x14ac:dyDescent="0.25">
      <c r="A71" s="324" t="s">
        <v>119</v>
      </c>
      <c r="B71" s="325"/>
      <c r="C71" s="143"/>
      <c r="D71" s="143"/>
      <c r="E71" s="143">
        <f>SUM(E57:E70)</f>
        <v>645</v>
      </c>
      <c r="F71" s="143">
        <f t="shared" ref="F71:BD71" si="29">SUM(F57:F70)</f>
        <v>425</v>
      </c>
      <c r="G71" s="143">
        <f t="shared" si="29"/>
        <v>10</v>
      </c>
      <c r="H71" s="143">
        <f t="shared" si="29"/>
        <v>195</v>
      </c>
      <c r="I71" s="143">
        <f t="shared" si="29"/>
        <v>15</v>
      </c>
      <c r="J71" s="143"/>
      <c r="K71" s="143"/>
      <c r="L71" s="143"/>
      <c r="M71" s="143">
        <f t="shared" si="29"/>
        <v>255</v>
      </c>
      <c r="N71" s="143">
        <f t="shared" si="29"/>
        <v>34</v>
      </c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>
        <f t="shared" si="29"/>
        <v>185</v>
      </c>
      <c r="AD71" s="143">
        <f t="shared" si="29"/>
        <v>0</v>
      </c>
      <c r="AE71" s="143">
        <f t="shared" si="29"/>
        <v>110</v>
      </c>
      <c r="AF71" s="143"/>
      <c r="AG71" s="143"/>
      <c r="AH71" s="143"/>
      <c r="AI71" s="143">
        <f t="shared" si="29"/>
        <v>12</v>
      </c>
      <c r="AJ71" s="143">
        <f t="shared" si="29"/>
        <v>80</v>
      </c>
      <c r="AK71" s="143">
        <f t="shared" si="29"/>
        <v>10</v>
      </c>
      <c r="AL71" s="143">
        <f t="shared" si="29"/>
        <v>15</v>
      </c>
      <c r="AM71" s="143"/>
      <c r="AN71" s="143"/>
      <c r="AO71" s="143"/>
      <c r="AP71" s="143">
        <f t="shared" si="29"/>
        <v>5</v>
      </c>
      <c r="AQ71" s="143">
        <f t="shared" si="29"/>
        <v>90</v>
      </c>
      <c r="AR71" s="143"/>
      <c r="AS71" s="143">
        <f t="shared" si="29"/>
        <v>25</v>
      </c>
      <c r="AT71" s="143"/>
      <c r="AU71" s="143"/>
      <c r="AV71" s="143"/>
      <c r="AW71" s="143">
        <f t="shared" si="29"/>
        <v>6</v>
      </c>
      <c r="AX71" s="143">
        <f t="shared" si="29"/>
        <v>70</v>
      </c>
      <c r="AY71" s="143"/>
      <c r="AZ71" s="143">
        <f t="shared" si="29"/>
        <v>45</v>
      </c>
      <c r="BA71" s="143">
        <f t="shared" si="29"/>
        <v>15</v>
      </c>
      <c r="BB71" s="143"/>
      <c r="BC71" s="143"/>
      <c r="BD71" s="201">
        <f t="shared" si="29"/>
        <v>11</v>
      </c>
      <c r="BE71" s="114"/>
      <c r="BF71" s="198"/>
      <c r="BG71" s="114"/>
      <c r="BH71" s="15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</row>
    <row r="72" spans="1:150" s="58" customFormat="1" ht="17.25" customHeight="1" x14ac:dyDescent="0.25">
      <c r="A72" s="287" t="s">
        <v>120</v>
      </c>
      <c r="B72" s="288"/>
      <c r="C72" s="288"/>
      <c r="D72" s="288"/>
      <c r="E72" s="288"/>
      <c r="F72" s="288"/>
      <c r="G72" s="288"/>
      <c r="H72" s="288"/>
      <c r="I72" s="288"/>
      <c r="J72" s="288"/>
      <c r="K72" s="288"/>
      <c r="L72" s="288"/>
      <c r="M72" s="288"/>
      <c r="N72" s="288"/>
      <c r="O72" s="289"/>
      <c r="P72" s="289"/>
      <c r="Q72" s="289"/>
      <c r="R72" s="289"/>
      <c r="S72" s="289"/>
      <c r="T72" s="289"/>
      <c r="U72" s="289"/>
      <c r="V72" s="289"/>
      <c r="W72" s="289"/>
      <c r="X72" s="289"/>
      <c r="Y72" s="289"/>
      <c r="Z72" s="289"/>
      <c r="AA72" s="289"/>
      <c r="AB72" s="289"/>
      <c r="AC72" s="289"/>
      <c r="AD72" s="289"/>
      <c r="AE72" s="289"/>
      <c r="AF72" s="289"/>
      <c r="AG72" s="289"/>
      <c r="AH72" s="289"/>
      <c r="AI72" s="289"/>
      <c r="AJ72" s="289"/>
      <c r="AK72" s="289"/>
      <c r="AL72" s="289"/>
      <c r="AM72" s="289"/>
      <c r="AN72" s="289"/>
      <c r="AO72" s="289"/>
      <c r="AP72" s="289"/>
      <c r="AQ72" s="289"/>
      <c r="AR72" s="289"/>
      <c r="AS72" s="289"/>
      <c r="AT72" s="289"/>
      <c r="AU72" s="289"/>
      <c r="AV72" s="289"/>
      <c r="AW72" s="289"/>
      <c r="AX72" s="289"/>
      <c r="AY72" s="289"/>
      <c r="AZ72" s="289"/>
      <c r="BA72" s="289"/>
      <c r="BB72" s="289"/>
      <c r="BC72" s="289"/>
      <c r="BD72" s="289"/>
      <c r="BE72" s="77"/>
      <c r="BF72" s="198"/>
      <c r="BG72" s="77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</row>
    <row r="73" spans="1:150" s="59" customFormat="1" ht="17.25" customHeight="1" x14ac:dyDescent="0.3">
      <c r="A73" s="292" t="s">
        <v>120</v>
      </c>
      <c r="B73" s="293"/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77"/>
      <c r="BF73" s="198"/>
      <c r="BG73" s="77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</row>
    <row r="74" spans="1:150" s="7" customFormat="1" ht="15" customHeight="1" x14ac:dyDescent="0.25">
      <c r="A74" s="4">
        <v>1</v>
      </c>
      <c r="B74" s="105" t="s">
        <v>121</v>
      </c>
      <c r="C74" s="10"/>
      <c r="D74" s="16" t="s">
        <v>57</v>
      </c>
      <c r="E74" s="142">
        <f t="shared" ref="E74:E87" si="30">SUM(F74:K74)</f>
        <v>120</v>
      </c>
      <c r="F74" s="4"/>
      <c r="G74" s="4"/>
      <c r="H74" s="4"/>
      <c r="I74" s="4"/>
      <c r="J74" s="4">
        <v>120</v>
      </c>
      <c r="K74" s="4"/>
      <c r="L74" s="112"/>
      <c r="M74" s="115"/>
      <c r="N74" s="193">
        <v>4</v>
      </c>
      <c r="O74" s="19"/>
      <c r="P74" s="4"/>
      <c r="Q74" s="4"/>
      <c r="R74" s="4"/>
      <c r="S74" s="4"/>
      <c r="T74" s="4"/>
      <c r="U74" s="109"/>
      <c r="V74" s="4"/>
      <c r="W74" s="4"/>
      <c r="X74" s="4"/>
      <c r="Y74" s="4"/>
      <c r="Z74" s="4">
        <v>120</v>
      </c>
      <c r="AA74" s="4"/>
      <c r="AB74" s="109">
        <v>4</v>
      </c>
      <c r="AC74" s="4"/>
      <c r="AD74" s="4"/>
      <c r="AE74" s="4"/>
      <c r="AF74" s="4"/>
      <c r="AG74" s="4"/>
      <c r="AH74" s="4"/>
      <c r="AI74" s="109"/>
      <c r="AJ74" s="4"/>
      <c r="AK74" s="4"/>
      <c r="AL74" s="4"/>
      <c r="AM74" s="4"/>
      <c r="AN74" s="4"/>
      <c r="AO74" s="4"/>
      <c r="AP74" s="109"/>
      <c r="AQ74" s="132"/>
      <c r="AR74" s="4"/>
      <c r="AS74" s="4"/>
      <c r="AT74" s="4"/>
      <c r="AU74" s="4"/>
      <c r="AV74" s="4"/>
      <c r="AW74" s="109"/>
      <c r="AX74" s="132"/>
      <c r="AY74" s="4"/>
      <c r="AZ74" s="4"/>
      <c r="BA74" s="4"/>
      <c r="BB74" s="4"/>
      <c r="BC74" s="4"/>
      <c r="BD74" s="109"/>
      <c r="BE74" s="113" t="s">
        <v>68</v>
      </c>
      <c r="BF74" s="196">
        <f t="shared" si="11"/>
        <v>4</v>
      </c>
      <c r="BG74" s="185" t="s">
        <v>55</v>
      </c>
      <c r="BH74" s="15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</row>
    <row r="75" spans="1:150" s="7" customFormat="1" ht="15" customHeight="1" x14ac:dyDescent="0.25">
      <c r="A75" s="4">
        <v>2</v>
      </c>
      <c r="B75" s="105" t="s">
        <v>88</v>
      </c>
      <c r="C75" s="10"/>
      <c r="D75" s="16" t="s">
        <v>103</v>
      </c>
      <c r="E75" s="142">
        <f t="shared" si="30"/>
        <v>20</v>
      </c>
      <c r="F75" s="4"/>
      <c r="G75" s="4"/>
      <c r="H75" s="4"/>
      <c r="I75" s="4"/>
      <c r="J75" s="4">
        <v>20</v>
      </c>
      <c r="K75" s="4"/>
      <c r="L75" s="112"/>
      <c r="M75" s="115"/>
      <c r="N75" s="193">
        <v>1</v>
      </c>
      <c r="O75" s="19"/>
      <c r="P75" s="4"/>
      <c r="Q75" s="4"/>
      <c r="R75" s="4"/>
      <c r="S75" s="4"/>
      <c r="T75" s="4"/>
      <c r="U75" s="109"/>
      <c r="V75" s="4"/>
      <c r="W75" s="4"/>
      <c r="X75" s="4"/>
      <c r="Y75" s="4"/>
      <c r="Z75" s="4"/>
      <c r="AA75" s="4"/>
      <c r="AB75" s="109"/>
      <c r="AC75" s="4"/>
      <c r="AD75" s="4"/>
      <c r="AE75" s="4"/>
      <c r="AF75" s="4"/>
      <c r="AG75" s="4">
        <v>20</v>
      </c>
      <c r="AH75" s="4"/>
      <c r="AI75" s="109">
        <v>1</v>
      </c>
      <c r="AJ75" s="4"/>
      <c r="AK75" s="4"/>
      <c r="AL75" s="4"/>
      <c r="AM75" s="4"/>
      <c r="AN75" s="4"/>
      <c r="AO75" s="4"/>
      <c r="AP75" s="109"/>
      <c r="AQ75" s="132"/>
      <c r="AR75" s="4"/>
      <c r="AS75" s="4"/>
      <c r="AT75" s="4"/>
      <c r="AU75" s="4"/>
      <c r="AV75" s="4"/>
      <c r="AW75" s="109"/>
      <c r="AX75" s="132"/>
      <c r="AY75" s="4"/>
      <c r="AZ75" s="4"/>
      <c r="BA75" s="4"/>
      <c r="BB75" s="4"/>
      <c r="BC75" s="4"/>
      <c r="BD75" s="109"/>
      <c r="BE75" s="113" t="s">
        <v>68</v>
      </c>
      <c r="BF75" s="196">
        <f t="shared" si="11"/>
        <v>1</v>
      </c>
      <c r="BG75" s="185" t="s">
        <v>55</v>
      </c>
      <c r="BH75" s="15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</row>
    <row r="76" spans="1:150" s="7" customFormat="1" ht="15" customHeight="1" x14ac:dyDescent="0.25">
      <c r="A76" s="4">
        <v>3</v>
      </c>
      <c r="B76" s="105" t="s">
        <v>89</v>
      </c>
      <c r="C76" s="10"/>
      <c r="D76" s="16" t="s">
        <v>81</v>
      </c>
      <c r="E76" s="142">
        <f t="shared" si="30"/>
        <v>80</v>
      </c>
      <c r="F76" s="4"/>
      <c r="G76" s="4"/>
      <c r="H76" s="4"/>
      <c r="I76" s="4"/>
      <c r="J76" s="4">
        <v>80</v>
      </c>
      <c r="K76" s="4"/>
      <c r="L76" s="112"/>
      <c r="M76" s="115"/>
      <c r="N76" s="193">
        <v>3</v>
      </c>
      <c r="O76" s="19"/>
      <c r="P76" s="4"/>
      <c r="Q76" s="4"/>
      <c r="R76" s="4"/>
      <c r="S76" s="4"/>
      <c r="T76" s="4"/>
      <c r="U76" s="109"/>
      <c r="V76" s="4"/>
      <c r="W76" s="4"/>
      <c r="X76" s="4"/>
      <c r="Y76" s="4"/>
      <c r="Z76" s="4"/>
      <c r="AA76" s="4"/>
      <c r="AB76" s="109"/>
      <c r="AC76" s="4"/>
      <c r="AD76" s="4"/>
      <c r="AE76" s="4"/>
      <c r="AF76" s="4"/>
      <c r="AG76" s="4"/>
      <c r="AH76" s="4"/>
      <c r="AI76" s="109"/>
      <c r="AJ76" s="4"/>
      <c r="AK76" s="4"/>
      <c r="AL76" s="4"/>
      <c r="AM76" s="4"/>
      <c r="AN76" s="4">
        <v>80</v>
      </c>
      <c r="AO76" s="4"/>
      <c r="AP76" s="109">
        <v>3</v>
      </c>
      <c r="AQ76" s="132"/>
      <c r="AR76" s="4"/>
      <c r="AS76" s="4"/>
      <c r="AT76" s="4"/>
      <c r="AU76" s="4"/>
      <c r="AV76" s="4"/>
      <c r="AW76" s="109"/>
      <c r="AX76" s="132"/>
      <c r="AY76" s="4"/>
      <c r="AZ76" s="4"/>
      <c r="BA76" s="4"/>
      <c r="BB76" s="4"/>
      <c r="BC76" s="4"/>
      <c r="BD76" s="109"/>
      <c r="BE76" s="113" t="s">
        <v>68</v>
      </c>
      <c r="BF76" s="196">
        <f t="shared" si="11"/>
        <v>3</v>
      </c>
      <c r="BG76" s="185" t="s">
        <v>55</v>
      </c>
      <c r="BH76" s="15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</row>
    <row r="77" spans="1:150" s="7" customFormat="1" ht="15" customHeight="1" x14ac:dyDescent="0.25">
      <c r="A77" s="4">
        <v>4</v>
      </c>
      <c r="B77" s="105" t="s">
        <v>106</v>
      </c>
      <c r="C77" s="10"/>
      <c r="D77" s="16" t="s">
        <v>81</v>
      </c>
      <c r="E77" s="142">
        <f t="shared" si="30"/>
        <v>60</v>
      </c>
      <c r="F77" s="4"/>
      <c r="G77" s="4"/>
      <c r="H77" s="4"/>
      <c r="I77" s="4"/>
      <c r="J77" s="4">
        <v>60</v>
      </c>
      <c r="K77" s="4"/>
      <c r="L77" s="112"/>
      <c r="M77" s="115"/>
      <c r="N77" s="193">
        <v>2</v>
      </c>
      <c r="O77" s="19"/>
      <c r="P77" s="4"/>
      <c r="Q77" s="4"/>
      <c r="R77" s="4"/>
      <c r="S77" s="4"/>
      <c r="T77" s="4"/>
      <c r="U77" s="109"/>
      <c r="V77" s="4"/>
      <c r="W77" s="4"/>
      <c r="X77" s="4"/>
      <c r="Y77" s="4"/>
      <c r="Z77" s="4"/>
      <c r="AA77" s="4"/>
      <c r="AB77" s="109"/>
      <c r="AC77" s="4"/>
      <c r="AD77" s="4"/>
      <c r="AE77" s="4"/>
      <c r="AF77" s="4"/>
      <c r="AG77" s="4"/>
      <c r="AH77" s="4"/>
      <c r="AI77" s="109"/>
      <c r="AJ77" s="4"/>
      <c r="AK77" s="4"/>
      <c r="AL77" s="4"/>
      <c r="AM77" s="4"/>
      <c r="AN77" s="4">
        <v>60</v>
      </c>
      <c r="AO77" s="4"/>
      <c r="AP77" s="109">
        <v>2</v>
      </c>
      <c r="AQ77" s="132"/>
      <c r="AR77" s="4"/>
      <c r="AS77" s="4"/>
      <c r="AT77" s="4"/>
      <c r="AU77" s="4"/>
      <c r="AV77" s="4"/>
      <c r="AW77" s="109"/>
      <c r="AX77" s="132"/>
      <c r="AY77" s="4"/>
      <c r="AZ77" s="4"/>
      <c r="BA77" s="4"/>
      <c r="BB77" s="4"/>
      <c r="BC77" s="4"/>
      <c r="BD77" s="109"/>
      <c r="BE77" s="113" t="s">
        <v>68</v>
      </c>
      <c r="BF77" s="196">
        <f t="shared" si="11"/>
        <v>2</v>
      </c>
      <c r="BG77" s="185" t="s">
        <v>55</v>
      </c>
      <c r="BH77" s="15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</row>
    <row r="78" spans="1:150" s="7" customFormat="1" ht="14.25" customHeight="1" x14ac:dyDescent="0.25">
      <c r="A78" s="4">
        <v>5</v>
      </c>
      <c r="B78" s="105" t="s">
        <v>105</v>
      </c>
      <c r="C78" s="10"/>
      <c r="D78" s="16" t="s">
        <v>122</v>
      </c>
      <c r="E78" s="142">
        <f t="shared" si="30"/>
        <v>140</v>
      </c>
      <c r="F78" s="4"/>
      <c r="G78" s="4"/>
      <c r="H78" s="4"/>
      <c r="I78" s="4"/>
      <c r="J78" s="4">
        <v>140</v>
      </c>
      <c r="K78" s="4"/>
      <c r="L78" s="112"/>
      <c r="M78" s="115"/>
      <c r="N78" s="193">
        <v>5</v>
      </c>
      <c r="O78" s="19"/>
      <c r="P78" s="4"/>
      <c r="Q78" s="4"/>
      <c r="R78" s="4"/>
      <c r="S78" s="4"/>
      <c r="T78" s="4"/>
      <c r="U78" s="109"/>
      <c r="V78" s="4"/>
      <c r="W78" s="4"/>
      <c r="X78" s="4"/>
      <c r="Y78" s="4"/>
      <c r="Z78" s="4"/>
      <c r="AA78" s="4"/>
      <c r="AB78" s="109"/>
      <c r="AC78" s="4"/>
      <c r="AD78" s="4"/>
      <c r="AE78" s="4"/>
      <c r="AF78" s="4"/>
      <c r="AG78" s="4"/>
      <c r="AH78" s="4"/>
      <c r="AI78" s="109"/>
      <c r="AJ78" s="4"/>
      <c r="AK78" s="4"/>
      <c r="AL78" s="4"/>
      <c r="AM78" s="4"/>
      <c r="AN78" s="4">
        <v>80</v>
      </c>
      <c r="AO78" s="4"/>
      <c r="AP78" s="109">
        <v>3</v>
      </c>
      <c r="AQ78" s="132"/>
      <c r="AR78" s="4"/>
      <c r="AS78" s="4"/>
      <c r="AT78" s="4"/>
      <c r="AU78" s="4">
        <v>60</v>
      </c>
      <c r="AV78" s="4"/>
      <c r="AW78" s="109">
        <v>2</v>
      </c>
      <c r="AX78" s="132"/>
      <c r="AY78" s="4"/>
      <c r="AZ78" s="4"/>
      <c r="BA78" s="4"/>
      <c r="BB78" s="4"/>
      <c r="BC78" s="4"/>
      <c r="BD78" s="109"/>
      <c r="BE78" s="113" t="s">
        <v>68</v>
      </c>
      <c r="BF78" s="196">
        <f t="shared" si="11"/>
        <v>5</v>
      </c>
      <c r="BG78" s="185" t="s">
        <v>55</v>
      </c>
      <c r="BH78" s="15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</row>
    <row r="79" spans="1:150" s="7" customFormat="1" ht="15" customHeight="1" x14ac:dyDescent="0.25">
      <c r="A79" s="4">
        <v>6</v>
      </c>
      <c r="B79" s="105" t="s">
        <v>102</v>
      </c>
      <c r="C79" s="10"/>
      <c r="D79" s="16" t="s">
        <v>103</v>
      </c>
      <c r="E79" s="142">
        <f t="shared" si="30"/>
        <v>120</v>
      </c>
      <c r="F79" s="4"/>
      <c r="G79" s="4"/>
      <c r="H79" s="4"/>
      <c r="I79" s="4"/>
      <c r="J79" s="4">
        <v>120</v>
      </c>
      <c r="K79" s="4"/>
      <c r="L79" s="112"/>
      <c r="M79" s="115"/>
      <c r="N79" s="193">
        <v>4</v>
      </c>
      <c r="O79" s="19"/>
      <c r="P79" s="4"/>
      <c r="Q79" s="4"/>
      <c r="R79" s="4"/>
      <c r="S79" s="4"/>
      <c r="T79" s="4"/>
      <c r="U79" s="109"/>
      <c r="V79" s="4"/>
      <c r="W79" s="4"/>
      <c r="X79" s="4"/>
      <c r="Y79" s="4"/>
      <c r="Z79" s="4"/>
      <c r="AA79" s="4"/>
      <c r="AB79" s="109"/>
      <c r="AC79" s="4"/>
      <c r="AD79" s="4"/>
      <c r="AE79" s="4"/>
      <c r="AF79" s="4"/>
      <c r="AG79" s="4">
        <v>120</v>
      </c>
      <c r="AH79" s="4"/>
      <c r="AI79" s="109">
        <v>4</v>
      </c>
      <c r="AJ79" s="4"/>
      <c r="AK79" s="4"/>
      <c r="AL79" s="4"/>
      <c r="AM79" s="4"/>
      <c r="AN79" s="4"/>
      <c r="AO79" s="4"/>
      <c r="AP79" s="109"/>
      <c r="AQ79" s="132"/>
      <c r="AR79" s="4"/>
      <c r="AS79" s="4"/>
      <c r="AT79" s="4"/>
      <c r="AU79" s="4"/>
      <c r="AV79" s="4"/>
      <c r="AW79" s="109"/>
      <c r="AX79" s="132"/>
      <c r="AY79" s="4"/>
      <c r="AZ79" s="4"/>
      <c r="BA79" s="4"/>
      <c r="BB79" s="4"/>
      <c r="BC79" s="4"/>
      <c r="BD79" s="109"/>
      <c r="BE79" s="113" t="s">
        <v>68</v>
      </c>
      <c r="BF79" s="196">
        <f t="shared" si="11"/>
        <v>4</v>
      </c>
      <c r="BG79" s="185" t="s">
        <v>55</v>
      </c>
      <c r="BH79" s="15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</row>
    <row r="80" spans="1:150" s="7" customFormat="1" ht="15" customHeight="1" x14ac:dyDescent="0.25">
      <c r="A80" s="4">
        <v>7</v>
      </c>
      <c r="B80" s="105" t="s">
        <v>123</v>
      </c>
      <c r="C80" s="10"/>
      <c r="D80" s="16" t="s">
        <v>103</v>
      </c>
      <c r="E80" s="142">
        <f t="shared" si="30"/>
        <v>120</v>
      </c>
      <c r="F80" s="4"/>
      <c r="G80" s="4"/>
      <c r="H80" s="4"/>
      <c r="I80" s="4"/>
      <c r="J80" s="4">
        <v>120</v>
      </c>
      <c r="K80" s="4"/>
      <c r="L80" s="112"/>
      <c r="M80" s="115"/>
      <c r="N80" s="193">
        <v>4</v>
      </c>
      <c r="O80" s="19"/>
      <c r="P80" s="4"/>
      <c r="Q80" s="4"/>
      <c r="R80" s="4"/>
      <c r="S80" s="4"/>
      <c r="T80" s="4"/>
      <c r="U80" s="109"/>
      <c r="V80" s="4"/>
      <c r="W80" s="4"/>
      <c r="X80" s="4"/>
      <c r="Y80" s="4"/>
      <c r="Z80" s="4"/>
      <c r="AA80" s="4"/>
      <c r="AB80" s="109"/>
      <c r="AC80" s="4"/>
      <c r="AD80" s="4"/>
      <c r="AE80" s="4"/>
      <c r="AF80" s="4"/>
      <c r="AG80" s="4">
        <v>120</v>
      </c>
      <c r="AH80" s="4"/>
      <c r="AI80" s="109">
        <v>4</v>
      </c>
      <c r="AJ80" s="4"/>
      <c r="AK80" s="4"/>
      <c r="AL80" s="4"/>
      <c r="AM80" s="4"/>
      <c r="AN80" s="4"/>
      <c r="AO80" s="4"/>
      <c r="AP80" s="109"/>
      <c r="AQ80" s="132"/>
      <c r="AR80" s="4"/>
      <c r="AS80" s="4"/>
      <c r="AT80" s="4"/>
      <c r="AU80" s="4"/>
      <c r="AV80" s="4"/>
      <c r="AW80" s="109"/>
      <c r="AX80" s="132"/>
      <c r="AY80" s="4"/>
      <c r="AZ80" s="4"/>
      <c r="BA80" s="4"/>
      <c r="BB80" s="4"/>
      <c r="BC80" s="4"/>
      <c r="BD80" s="109"/>
      <c r="BE80" s="113" t="s">
        <v>68</v>
      </c>
      <c r="BF80" s="196">
        <f t="shared" si="11"/>
        <v>4</v>
      </c>
      <c r="BG80" s="185" t="s">
        <v>55</v>
      </c>
      <c r="BH80" s="15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</row>
    <row r="81" spans="1:150" s="7" customFormat="1" ht="15" customHeight="1" x14ac:dyDescent="0.25">
      <c r="A81" s="4">
        <v>8</v>
      </c>
      <c r="B81" s="105" t="s">
        <v>115</v>
      </c>
      <c r="C81" s="10"/>
      <c r="D81" s="16" t="s">
        <v>108</v>
      </c>
      <c r="E81" s="142">
        <f t="shared" si="30"/>
        <v>40</v>
      </c>
      <c r="F81" s="4"/>
      <c r="G81" s="4"/>
      <c r="H81" s="4"/>
      <c r="I81" s="4"/>
      <c r="J81" s="4">
        <v>40</v>
      </c>
      <c r="K81" s="4"/>
      <c r="L81" s="112"/>
      <c r="M81" s="115"/>
      <c r="N81" s="193">
        <v>2</v>
      </c>
      <c r="O81" s="19"/>
      <c r="P81" s="4"/>
      <c r="Q81" s="4"/>
      <c r="R81" s="4"/>
      <c r="S81" s="4"/>
      <c r="T81" s="4"/>
      <c r="U81" s="109"/>
      <c r="V81" s="4"/>
      <c r="W81" s="4"/>
      <c r="X81" s="4"/>
      <c r="Y81" s="4"/>
      <c r="Z81" s="4"/>
      <c r="AA81" s="4"/>
      <c r="AB81" s="109"/>
      <c r="AC81" s="4"/>
      <c r="AD81" s="4"/>
      <c r="AE81" s="4"/>
      <c r="AF81" s="4"/>
      <c r="AG81" s="4"/>
      <c r="AH81" s="4"/>
      <c r="AI81" s="109"/>
      <c r="AJ81" s="4"/>
      <c r="AK81" s="4"/>
      <c r="AL81" s="4"/>
      <c r="AM81" s="4"/>
      <c r="AN81" s="4"/>
      <c r="AO81" s="4"/>
      <c r="AP81" s="109"/>
      <c r="AQ81" s="132"/>
      <c r="AR81" s="4"/>
      <c r="AS81" s="4"/>
      <c r="AT81" s="4"/>
      <c r="AU81" s="4">
        <v>40</v>
      </c>
      <c r="AV81" s="4"/>
      <c r="AW81" s="109">
        <v>2</v>
      </c>
      <c r="AX81" s="132"/>
      <c r="AY81" s="4"/>
      <c r="AZ81" s="4"/>
      <c r="BA81" s="4"/>
      <c r="BB81" s="4"/>
      <c r="BC81" s="4"/>
      <c r="BD81" s="109"/>
      <c r="BE81" s="113" t="s">
        <v>68</v>
      </c>
      <c r="BF81" s="196">
        <f t="shared" si="11"/>
        <v>2</v>
      </c>
      <c r="BG81" s="185" t="s">
        <v>55</v>
      </c>
      <c r="BH81" s="15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</row>
    <row r="82" spans="1:150" s="7" customFormat="1" ht="15" customHeight="1" x14ac:dyDescent="0.25">
      <c r="A82" s="4">
        <v>9</v>
      </c>
      <c r="B82" s="105" t="s">
        <v>107</v>
      </c>
      <c r="C82" s="10"/>
      <c r="D82" s="16" t="s">
        <v>108</v>
      </c>
      <c r="E82" s="142">
        <f t="shared" si="30"/>
        <v>80</v>
      </c>
      <c r="F82" s="4"/>
      <c r="G82" s="4"/>
      <c r="H82" s="4"/>
      <c r="I82" s="4"/>
      <c r="J82" s="4">
        <v>80</v>
      </c>
      <c r="K82" s="4"/>
      <c r="L82" s="112"/>
      <c r="M82" s="115"/>
      <c r="N82" s="193">
        <v>3</v>
      </c>
      <c r="O82" s="19"/>
      <c r="P82" s="4"/>
      <c r="Q82" s="4"/>
      <c r="R82" s="4"/>
      <c r="S82" s="4"/>
      <c r="T82" s="4"/>
      <c r="U82" s="109"/>
      <c r="V82" s="4"/>
      <c r="W82" s="4"/>
      <c r="X82" s="4"/>
      <c r="Y82" s="4"/>
      <c r="Z82" s="4"/>
      <c r="AA82" s="4"/>
      <c r="AB82" s="109"/>
      <c r="AC82" s="4"/>
      <c r="AD82" s="4"/>
      <c r="AE82" s="4"/>
      <c r="AF82" s="4"/>
      <c r="AG82" s="4"/>
      <c r="AH82" s="4"/>
      <c r="AI82" s="109"/>
      <c r="AJ82" s="4"/>
      <c r="AK82" s="4"/>
      <c r="AL82" s="4"/>
      <c r="AM82" s="4"/>
      <c r="AN82" s="4"/>
      <c r="AO82" s="4"/>
      <c r="AP82" s="109"/>
      <c r="AQ82" s="132"/>
      <c r="AR82" s="4"/>
      <c r="AS82" s="4"/>
      <c r="AT82" s="4"/>
      <c r="AU82" s="4">
        <v>80</v>
      </c>
      <c r="AV82" s="4"/>
      <c r="AW82" s="109">
        <v>3</v>
      </c>
      <c r="AX82" s="132"/>
      <c r="AY82" s="4"/>
      <c r="AZ82" s="4"/>
      <c r="BA82" s="4"/>
      <c r="BB82" s="4"/>
      <c r="BC82" s="4"/>
      <c r="BD82" s="109"/>
      <c r="BE82" s="113" t="s">
        <v>68</v>
      </c>
      <c r="BF82" s="196">
        <f t="shared" si="11"/>
        <v>3</v>
      </c>
      <c r="BG82" s="185" t="s">
        <v>55</v>
      </c>
      <c r="BH82" s="15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</row>
    <row r="83" spans="1:150" s="7" customFormat="1" ht="15" customHeight="1" x14ac:dyDescent="0.25">
      <c r="A83" s="26">
        <v>10</v>
      </c>
      <c r="B83" s="105" t="s">
        <v>109</v>
      </c>
      <c r="C83" s="10"/>
      <c r="D83" s="16" t="s">
        <v>81</v>
      </c>
      <c r="E83" s="142">
        <f t="shared" si="30"/>
        <v>80</v>
      </c>
      <c r="F83" s="4"/>
      <c r="G83" s="4"/>
      <c r="H83" s="4"/>
      <c r="I83" s="4"/>
      <c r="J83" s="4">
        <v>80</v>
      </c>
      <c r="K83" s="4"/>
      <c r="L83" s="112"/>
      <c r="M83" s="115"/>
      <c r="N83" s="193">
        <v>3</v>
      </c>
      <c r="O83" s="19"/>
      <c r="P83" s="4"/>
      <c r="Q83" s="4"/>
      <c r="R83" s="4"/>
      <c r="S83" s="4"/>
      <c r="T83" s="4"/>
      <c r="U83" s="109"/>
      <c r="V83" s="4"/>
      <c r="W83" s="4"/>
      <c r="X83" s="4"/>
      <c r="Y83" s="4"/>
      <c r="Z83" s="4"/>
      <c r="AA83" s="4"/>
      <c r="AB83" s="109"/>
      <c r="AC83" s="4"/>
      <c r="AD83" s="4"/>
      <c r="AE83" s="4"/>
      <c r="AF83" s="4"/>
      <c r="AG83" s="4"/>
      <c r="AH83" s="4"/>
      <c r="AI83" s="109"/>
      <c r="AJ83" s="4"/>
      <c r="AK83" s="4"/>
      <c r="AL83" s="4"/>
      <c r="AM83" s="4"/>
      <c r="AN83" s="4">
        <v>80</v>
      </c>
      <c r="AO83" s="4"/>
      <c r="AP83" s="109">
        <v>3</v>
      </c>
      <c r="AQ83" s="132"/>
      <c r="AR83" s="4"/>
      <c r="AS83" s="4"/>
      <c r="AT83" s="4"/>
      <c r="AU83" s="4"/>
      <c r="AV83" s="4"/>
      <c r="AW83" s="109"/>
      <c r="AX83" s="132"/>
      <c r="AY83" s="4"/>
      <c r="AZ83" s="4"/>
      <c r="BA83" s="4"/>
      <c r="BB83" s="4"/>
      <c r="BC83" s="4"/>
      <c r="BD83" s="109"/>
      <c r="BE83" s="113" t="s">
        <v>68</v>
      </c>
      <c r="BF83" s="196">
        <f t="shared" si="11"/>
        <v>3</v>
      </c>
      <c r="BG83" s="185" t="s">
        <v>55</v>
      </c>
      <c r="BH83" s="15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</row>
    <row r="84" spans="1:150" s="7" customFormat="1" ht="15" customHeight="1" x14ac:dyDescent="0.25">
      <c r="A84" s="26">
        <v>11</v>
      </c>
      <c r="B84" s="105" t="s">
        <v>110</v>
      </c>
      <c r="C84" s="10"/>
      <c r="D84" s="16" t="s">
        <v>108</v>
      </c>
      <c r="E84" s="142">
        <f>SUM(F84:K84)</f>
        <v>80</v>
      </c>
      <c r="F84" s="4"/>
      <c r="G84" s="4"/>
      <c r="H84" s="4"/>
      <c r="I84" s="4"/>
      <c r="J84" s="4">
        <v>80</v>
      </c>
      <c r="K84" s="4"/>
      <c r="L84" s="112"/>
      <c r="M84" s="115"/>
      <c r="N84" s="193">
        <v>3</v>
      </c>
      <c r="O84" s="19"/>
      <c r="P84" s="4"/>
      <c r="Q84" s="4"/>
      <c r="R84" s="4"/>
      <c r="S84" s="4"/>
      <c r="T84" s="4"/>
      <c r="U84" s="109"/>
      <c r="V84" s="4"/>
      <c r="W84" s="4"/>
      <c r="X84" s="4"/>
      <c r="Y84" s="4"/>
      <c r="Z84" s="4"/>
      <c r="AA84" s="4"/>
      <c r="AB84" s="109"/>
      <c r="AC84" s="4"/>
      <c r="AD84" s="4"/>
      <c r="AE84" s="4"/>
      <c r="AF84" s="4"/>
      <c r="AG84" s="4"/>
      <c r="AH84" s="4"/>
      <c r="AI84" s="109"/>
      <c r="AJ84" s="4"/>
      <c r="AK84" s="4"/>
      <c r="AL84" s="4"/>
      <c r="AM84" s="4"/>
      <c r="AN84" s="4"/>
      <c r="AO84" s="4"/>
      <c r="AP84" s="109"/>
      <c r="AQ84" s="132"/>
      <c r="AR84" s="4"/>
      <c r="AS84" s="4"/>
      <c r="AT84" s="4"/>
      <c r="AU84" s="4">
        <v>80</v>
      </c>
      <c r="AV84" s="4"/>
      <c r="AW84" s="109">
        <v>3</v>
      </c>
      <c r="AX84" s="132"/>
      <c r="AY84" s="4"/>
      <c r="AZ84" s="4"/>
      <c r="BA84" s="4"/>
      <c r="BB84" s="4"/>
      <c r="BC84" s="4"/>
      <c r="BD84" s="109"/>
      <c r="BE84" s="113" t="s">
        <v>68</v>
      </c>
      <c r="BF84" s="196">
        <f>N84</f>
        <v>3</v>
      </c>
      <c r="BG84" s="185" t="s">
        <v>55</v>
      </c>
      <c r="BH84" s="15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</row>
    <row r="85" spans="1:150" s="7" customFormat="1" ht="15" customHeight="1" x14ac:dyDescent="0.25">
      <c r="A85" s="26">
        <v>12</v>
      </c>
      <c r="B85" s="105" t="s">
        <v>113</v>
      </c>
      <c r="C85" s="10"/>
      <c r="D85" s="16" t="s">
        <v>112</v>
      </c>
      <c r="E85" s="142">
        <f t="shared" si="30"/>
        <v>80</v>
      </c>
      <c r="F85" s="4"/>
      <c r="G85" s="4"/>
      <c r="H85" s="4"/>
      <c r="I85" s="4"/>
      <c r="J85" s="4">
        <v>80</v>
      </c>
      <c r="K85" s="4"/>
      <c r="L85" s="112"/>
      <c r="M85" s="115"/>
      <c r="N85" s="193">
        <v>3</v>
      </c>
      <c r="O85" s="19"/>
      <c r="P85" s="4"/>
      <c r="Q85" s="4"/>
      <c r="R85" s="4"/>
      <c r="S85" s="4"/>
      <c r="T85" s="4"/>
      <c r="U85" s="109"/>
      <c r="V85" s="4"/>
      <c r="W85" s="4"/>
      <c r="X85" s="4"/>
      <c r="Y85" s="4"/>
      <c r="Z85" s="4"/>
      <c r="AA85" s="4"/>
      <c r="AB85" s="109"/>
      <c r="AC85" s="4"/>
      <c r="AD85" s="4"/>
      <c r="AE85" s="4"/>
      <c r="AF85" s="4"/>
      <c r="AG85" s="4"/>
      <c r="AH85" s="4"/>
      <c r="AI85" s="109"/>
      <c r="AJ85" s="4"/>
      <c r="AK85" s="4"/>
      <c r="AL85" s="4"/>
      <c r="AM85" s="4"/>
      <c r="AN85" s="4"/>
      <c r="AO85" s="4"/>
      <c r="AP85" s="109"/>
      <c r="AQ85" s="132"/>
      <c r="AR85" s="4"/>
      <c r="AS85" s="4"/>
      <c r="AT85" s="4"/>
      <c r="AU85" s="4"/>
      <c r="AV85" s="4"/>
      <c r="AW85" s="109"/>
      <c r="AX85" s="132"/>
      <c r="AY85" s="4"/>
      <c r="AZ85" s="4"/>
      <c r="BA85" s="4"/>
      <c r="BB85" s="4">
        <v>80</v>
      </c>
      <c r="BC85" s="4"/>
      <c r="BD85" s="109">
        <v>3</v>
      </c>
      <c r="BE85" s="113" t="s">
        <v>68</v>
      </c>
      <c r="BF85" s="196">
        <f t="shared" ref="BF85:BF104" si="31">N85</f>
        <v>3</v>
      </c>
      <c r="BG85" s="185" t="s">
        <v>55</v>
      </c>
      <c r="BH85" s="15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</row>
    <row r="86" spans="1:150" s="7" customFormat="1" ht="15" customHeight="1" x14ac:dyDescent="0.25">
      <c r="A86" s="26">
        <v>13</v>
      </c>
      <c r="B86" s="105" t="s">
        <v>114</v>
      </c>
      <c r="C86" s="10"/>
      <c r="D86" s="16" t="s">
        <v>112</v>
      </c>
      <c r="E86" s="142">
        <f t="shared" si="30"/>
        <v>40</v>
      </c>
      <c r="F86" s="4"/>
      <c r="G86" s="4"/>
      <c r="H86" s="4"/>
      <c r="I86" s="4"/>
      <c r="J86" s="4">
        <v>40</v>
      </c>
      <c r="K86" s="4"/>
      <c r="L86" s="112"/>
      <c r="M86" s="115"/>
      <c r="N86" s="193">
        <v>2</v>
      </c>
      <c r="O86" s="19"/>
      <c r="P86" s="4"/>
      <c r="Q86" s="4"/>
      <c r="R86" s="4"/>
      <c r="S86" s="4"/>
      <c r="T86" s="4"/>
      <c r="U86" s="109"/>
      <c r="V86" s="4"/>
      <c r="W86" s="4"/>
      <c r="X86" s="4"/>
      <c r="Y86" s="4"/>
      <c r="Z86" s="4"/>
      <c r="AA86" s="4"/>
      <c r="AB86" s="109"/>
      <c r="AC86" s="4"/>
      <c r="AD86" s="4"/>
      <c r="AE86" s="4"/>
      <c r="AF86" s="4"/>
      <c r="AG86" s="4"/>
      <c r="AH86" s="4"/>
      <c r="AI86" s="109"/>
      <c r="AJ86" s="4"/>
      <c r="AK86" s="4"/>
      <c r="AL86" s="4"/>
      <c r="AM86" s="4"/>
      <c r="AN86" s="4"/>
      <c r="AO86" s="4"/>
      <c r="AP86" s="109"/>
      <c r="AQ86" s="132"/>
      <c r="AR86" s="4"/>
      <c r="AS86" s="4"/>
      <c r="AT86" s="4"/>
      <c r="AU86" s="4"/>
      <c r="AV86" s="4"/>
      <c r="AW86" s="109"/>
      <c r="AX86" s="132"/>
      <c r="AY86" s="4"/>
      <c r="AZ86" s="4"/>
      <c r="BA86" s="4"/>
      <c r="BB86" s="4">
        <v>40</v>
      </c>
      <c r="BC86" s="4"/>
      <c r="BD86" s="109">
        <v>2</v>
      </c>
      <c r="BE86" s="169" t="s">
        <v>68</v>
      </c>
      <c r="BF86" s="196">
        <f t="shared" si="31"/>
        <v>2</v>
      </c>
      <c r="BG86" s="185" t="s">
        <v>55</v>
      </c>
      <c r="BH86" s="15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</row>
    <row r="87" spans="1:150" s="7" customFormat="1" ht="15" customHeight="1" x14ac:dyDescent="0.25">
      <c r="A87" s="26">
        <v>14</v>
      </c>
      <c r="B87" s="105" t="s">
        <v>111</v>
      </c>
      <c r="C87" s="10"/>
      <c r="D87" s="16" t="s">
        <v>112</v>
      </c>
      <c r="E87" s="142">
        <f t="shared" si="30"/>
        <v>40</v>
      </c>
      <c r="F87" s="4"/>
      <c r="G87" s="4"/>
      <c r="H87" s="4"/>
      <c r="I87" s="4"/>
      <c r="J87" s="4">
        <v>40</v>
      </c>
      <c r="K87" s="4"/>
      <c r="L87" s="112"/>
      <c r="M87" s="115"/>
      <c r="N87" s="193">
        <v>2</v>
      </c>
      <c r="O87" s="19"/>
      <c r="P87" s="4"/>
      <c r="Q87" s="4"/>
      <c r="R87" s="4"/>
      <c r="S87" s="4"/>
      <c r="T87" s="4"/>
      <c r="U87" s="109"/>
      <c r="V87" s="4"/>
      <c r="W87" s="4"/>
      <c r="X87" s="4"/>
      <c r="Y87" s="4"/>
      <c r="Z87" s="4"/>
      <c r="AA87" s="4"/>
      <c r="AB87" s="109"/>
      <c r="AC87" s="4"/>
      <c r="AD87" s="4"/>
      <c r="AE87" s="4"/>
      <c r="AF87" s="4"/>
      <c r="AG87" s="4"/>
      <c r="AH87" s="4"/>
      <c r="AI87" s="109"/>
      <c r="AJ87" s="4"/>
      <c r="AK87" s="4"/>
      <c r="AL87" s="4"/>
      <c r="AM87" s="4"/>
      <c r="AN87" s="4"/>
      <c r="AO87" s="4"/>
      <c r="AP87" s="109"/>
      <c r="AQ87" s="132"/>
      <c r="AR87" s="4"/>
      <c r="AS87" s="4"/>
      <c r="AT87" s="4"/>
      <c r="AU87" s="4"/>
      <c r="AV87" s="4"/>
      <c r="AW87" s="109"/>
      <c r="AX87" s="132"/>
      <c r="AY87" s="4"/>
      <c r="AZ87" s="4"/>
      <c r="BA87" s="4"/>
      <c r="BB87" s="4">
        <v>40</v>
      </c>
      <c r="BC87" s="4"/>
      <c r="BD87" s="109">
        <v>2</v>
      </c>
      <c r="BE87" s="113" t="s">
        <v>68</v>
      </c>
      <c r="BF87" s="196">
        <f t="shared" si="31"/>
        <v>2</v>
      </c>
      <c r="BG87" s="185" t="s">
        <v>55</v>
      </c>
      <c r="BH87" s="15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</row>
    <row r="88" spans="1:150" s="116" customFormat="1" ht="15" customHeight="1" x14ac:dyDescent="0.25">
      <c r="A88" s="280" t="s">
        <v>124</v>
      </c>
      <c r="B88" s="281"/>
      <c r="C88" s="143"/>
      <c r="D88" s="143"/>
      <c r="E88" s="143">
        <f>SUM(E74:E87)</f>
        <v>1100</v>
      </c>
      <c r="F88" s="143"/>
      <c r="G88" s="143"/>
      <c r="H88" s="143"/>
      <c r="I88" s="143"/>
      <c r="J88" s="143">
        <f>SUM(J74:J87)</f>
        <v>1100</v>
      </c>
      <c r="K88" s="143"/>
      <c r="L88" s="143"/>
      <c r="M88" s="143"/>
      <c r="N88" s="143">
        <f t="shared" ref="N88:BD88" si="32">SUM(N74:N87)</f>
        <v>41</v>
      </c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Z88" s="143">
        <f t="shared" si="32"/>
        <v>120</v>
      </c>
      <c r="AA88" s="143"/>
      <c r="AB88" s="143">
        <f t="shared" si="32"/>
        <v>4</v>
      </c>
      <c r="AC88" s="143"/>
      <c r="AD88" s="143"/>
      <c r="AE88" s="143"/>
      <c r="AF88" s="143"/>
      <c r="AG88" s="143">
        <f t="shared" si="32"/>
        <v>260</v>
      </c>
      <c r="AH88" s="143"/>
      <c r="AI88" s="143">
        <f t="shared" si="32"/>
        <v>9</v>
      </c>
      <c r="AJ88" s="143"/>
      <c r="AK88" s="143"/>
      <c r="AL88" s="143"/>
      <c r="AM88" s="143"/>
      <c r="AN88" s="143">
        <f t="shared" si="32"/>
        <v>300</v>
      </c>
      <c r="AO88" s="143"/>
      <c r="AP88" s="143">
        <f t="shared" si="32"/>
        <v>11</v>
      </c>
      <c r="AQ88" s="143"/>
      <c r="AR88" s="143"/>
      <c r="AS88" s="143"/>
      <c r="AT88" s="143"/>
      <c r="AU88" s="143">
        <f t="shared" si="32"/>
        <v>260</v>
      </c>
      <c r="AV88" s="143"/>
      <c r="AW88" s="143">
        <f t="shared" si="32"/>
        <v>10</v>
      </c>
      <c r="AX88" s="143"/>
      <c r="AY88" s="143"/>
      <c r="AZ88" s="143"/>
      <c r="BA88" s="143"/>
      <c r="BB88" s="143">
        <f t="shared" si="32"/>
        <v>160</v>
      </c>
      <c r="BC88" s="143"/>
      <c r="BD88" s="143">
        <f t="shared" si="32"/>
        <v>7</v>
      </c>
      <c r="BE88" s="114"/>
      <c r="BF88" s="198"/>
      <c r="BG88" s="114"/>
      <c r="BH88" s="15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</row>
    <row r="89" spans="1:150" s="62" customFormat="1" ht="17.25" customHeight="1" x14ac:dyDescent="0.25">
      <c r="A89" s="330" t="s">
        <v>125</v>
      </c>
      <c r="B89" s="330"/>
      <c r="C89" s="330"/>
      <c r="D89" s="330"/>
      <c r="E89" s="330"/>
      <c r="F89" s="330"/>
      <c r="G89" s="330"/>
      <c r="H89" s="330"/>
      <c r="I89" s="330"/>
      <c r="J89" s="330"/>
      <c r="K89" s="330"/>
      <c r="L89" s="330"/>
      <c r="M89" s="330"/>
      <c r="N89" s="330"/>
      <c r="O89" s="330"/>
      <c r="P89" s="330"/>
      <c r="Q89" s="330"/>
      <c r="R89" s="330"/>
      <c r="S89" s="330"/>
      <c r="T89" s="330"/>
      <c r="U89" s="330"/>
      <c r="V89" s="330"/>
      <c r="W89" s="330"/>
      <c r="X89" s="330"/>
      <c r="Y89" s="330"/>
      <c r="Z89" s="330"/>
      <c r="AA89" s="330"/>
      <c r="AB89" s="330"/>
      <c r="AC89" s="330"/>
      <c r="AD89" s="330"/>
      <c r="AE89" s="330"/>
      <c r="AF89" s="330"/>
      <c r="AG89" s="330"/>
      <c r="AH89" s="330"/>
      <c r="AI89" s="330"/>
      <c r="AJ89" s="330"/>
      <c r="AK89" s="330"/>
      <c r="AL89" s="330"/>
      <c r="AM89" s="330"/>
      <c r="AN89" s="330"/>
      <c r="AO89" s="330"/>
      <c r="AP89" s="330"/>
      <c r="AQ89" s="330"/>
      <c r="AR89" s="330"/>
      <c r="AS89" s="330"/>
      <c r="AT89" s="330"/>
      <c r="AU89" s="330"/>
      <c r="AV89" s="330"/>
      <c r="AW89" s="330"/>
      <c r="AX89" s="330"/>
      <c r="AY89" s="330"/>
      <c r="AZ89" s="330"/>
      <c r="BA89" s="330"/>
      <c r="BB89" s="330"/>
      <c r="BC89" s="330"/>
      <c r="BD89" s="330"/>
      <c r="BE89" s="77"/>
      <c r="BF89" s="198"/>
      <c r="BG89" s="77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</row>
    <row r="90" spans="1:150" s="62" customFormat="1" ht="17.25" customHeight="1" x14ac:dyDescent="0.25">
      <c r="A90" s="106" t="s">
        <v>125</v>
      </c>
      <c r="B90" s="107"/>
      <c r="C90" s="172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77"/>
      <c r="BF90" s="198"/>
      <c r="BG90" s="77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</row>
    <row r="91" spans="1:150" s="55" customFormat="1" ht="15" customHeight="1" x14ac:dyDescent="0.25">
      <c r="A91" s="4">
        <v>1</v>
      </c>
      <c r="B91" s="105" t="s">
        <v>121</v>
      </c>
      <c r="C91" s="51"/>
      <c r="D91" s="16" t="s">
        <v>57</v>
      </c>
      <c r="E91" s="142">
        <f t="shared" ref="E91:E104" si="33">SUM(F91:K91)</f>
        <v>120</v>
      </c>
      <c r="F91" s="4"/>
      <c r="G91" s="4"/>
      <c r="H91" s="4"/>
      <c r="I91" s="4"/>
      <c r="J91" s="4"/>
      <c r="K91" s="4">
        <v>120</v>
      </c>
      <c r="L91" s="112"/>
      <c r="M91" s="63"/>
      <c r="N91" s="193">
        <v>4</v>
      </c>
      <c r="O91" s="53"/>
      <c r="P91" s="50"/>
      <c r="Q91" s="50"/>
      <c r="R91" s="50"/>
      <c r="S91" s="50"/>
      <c r="T91" s="50"/>
      <c r="U91" s="52"/>
      <c r="V91" s="50"/>
      <c r="W91" s="50"/>
      <c r="X91" s="50"/>
      <c r="Y91" s="50"/>
      <c r="Z91" s="4"/>
      <c r="AA91" s="4">
        <v>120</v>
      </c>
      <c r="AB91" s="52">
        <v>4</v>
      </c>
      <c r="AC91" s="50"/>
      <c r="AD91" s="50"/>
      <c r="AE91" s="50"/>
      <c r="AF91" s="50"/>
      <c r="AG91" s="50"/>
      <c r="AH91" s="4"/>
      <c r="AI91" s="31"/>
      <c r="AJ91" s="4"/>
      <c r="AK91" s="4"/>
      <c r="AL91" s="4"/>
      <c r="AM91" s="4"/>
      <c r="AN91" s="4"/>
      <c r="AO91" s="4"/>
      <c r="AP91" s="31"/>
      <c r="AQ91" s="132"/>
      <c r="AR91" s="4"/>
      <c r="AS91" s="4"/>
      <c r="AT91" s="4"/>
      <c r="AU91" s="4"/>
      <c r="AV91" s="4"/>
      <c r="AW91" s="31"/>
      <c r="AX91" s="132"/>
      <c r="AY91" s="4"/>
      <c r="AZ91" s="3"/>
      <c r="BA91" s="3"/>
      <c r="BB91" s="20"/>
      <c r="BC91" s="4"/>
      <c r="BD91" s="31"/>
      <c r="BE91" s="78" t="s">
        <v>68</v>
      </c>
      <c r="BF91" s="196">
        <f t="shared" si="31"/>
        <v>4</v>
      </c>
      <c r="BG91" s="185" t="s">
        <v>55</v>
      </c>
      <c r="BH91" s="54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</row>
    <row r="92" spans="1:150" s="55" customFormat="1" ht="15" customHeight="1" x14ac:dyDescent="0.25">
      <c r="A92" s="4">
        <v>2</v>
      </c>
      <c r="B92" s="105" t="s">
        <v>89</v>
      </c>
      <c r="C92" s="51"/>
      <c r="D92" s="16" t="s">
        <v>108</v>
      </c>
      <c r="E92" s="142">
        <f t="shared" si="33"/>
        <v>120</v>
      </c>
      <c r="F92" s="4"/>
      <c r="G92" s="4"/>
      <c r="H92" s="4"/>
      <c r="I92" s="4"/>
      <c r="J92" s="4"/>
      <c r="K92" s="4">
        <v>120</v>
      </c>
      <c r="L92" s="112"/>
      <c r="M92" s="63"/>
      <c r="N92" s="193">
        <v>4</v>
      </c>
      <c r="O92" s="53"/>
      <c r="P92" s="50"/>
      <c r="Q92" s="50"/>
      <c r="R92" s="50"/>
      <c r="S92" s="50"/>
      <c r="T92" s="50"/>
      <c r="U92" s="52"/>
      <c r="V92" s="50"/>
      <c r="W92" s="50"/>
      <c r="X92" s="50"/>
      <c r="Y92" s="50"/>
      <c r="Z92" s="50"/>
      <c r="AA92" s="117"/>
      <c r="AB92" s="52"/>
      <c r="AC92" s="50"/>
      <c r="AD92" s="50"/>
      <c r="AE92" s="50"/>
      <c r="AF92" s="50"/>
      <c r="AG92" s="50"/>
      <c r="AH92" s="4"/>
      <c r="AI92" s="31"/>
      <c r="AJ92" s="4"/>
      <c r="AK92" s="4"/>
      <c r="AL92" s="4"/>
      <c r="AM92" s="4"/>
      <c r="AN92" s="4"/>
      <c r="AO92" s="4"/>
      <c r="AP92" s="31"/>
      <c r="AQ92" s="132"/>
      <c r="AR92" s="4"/>
      <c r="AS92" s="4"/>
      <c r="AT92" s="4"/>
      <c r="AU92" s="4"/>
      <c r="AV92" s="4">
        <v>120</v>
      </c>
      <c r="AW92" s="31">
        <v>4</v>
      </c>
      <c r="AX92" s="132"/>
      <c r="AY92" s="4"/>
      <c r="AZ92" s="4"/>
      <c r="BA92" s="4"/>
      <c r="BB92" s="4"/>
      <c r="BC92" s="4"/>
      <c r="BD92" s="31"/>
      <c r="BE92" s="78" t="s">
        <v>68</v>
      </c>
      <c r="BF92" s="196">
        <f t="shared" si="31"/>
        <v>4</v>
      </c>
      <c r="BG92" s="185" t="s">
        <v>55</v>
      </c>
      <c r="BH92" s="54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</row>
    <row r="93" spans="1:150" s="55" customFormat="1" ht="15" customHeight="1" x14ac:dyDescent="0.25">
      <c r="A93" s="4">
        <v>3</v>
      </c>
      <c r="B93" s="105" t="s">
        <v>106</v>
      </c>
      <c r="C93" s="51"/>
      <c r="D93" s="16" t="s">
        <v>81</v>
      </c>
      <c r="E93" s="142">
        <f t="shared" si="33"/>
        <v>60</v>
      </c>
      <c r="F93" s="4"/>
      <c r="G93" s="4"/>
      <c r="H93" s="4"/>
      <c r="I93" s="4"/>
      <c r="J93" s="4"/>
      <c r="K93" s="4">
        <v>60</v>
      </c>
      <c r="L93" s="112"/>
      <c r="M93" s="63"/>
      <c r="N93" s="193">
        <v>2</v>
      </c>
      <c r="O93" s="53"/>
      <c r="P93" s="50"/>
      <c r="Q93" s="50"/>
      <c r="R93" s="50"/>
      <c r="S93" s="50"/>
      <c r="T93" s="50"/>
      <c r="U93" s="52"/>
      <c r="V93" s="50"/>
      <c r="W93" s="50"/>
      <c r="X93" s="50"/>
      <c r="Y93" s="50"/>
      <c r="Z93" s="50"/>
      <c r="AA93" s="117"/>
      <c r="AB93" s="52"/>
      <c r="AC93" s="50"/>
      <c r="AD93" s="50"/>
      <c r="AE93" s="50"/>
      <c r="AF93" s="50"/>
      <c r="AG93" s="50"/>
      <c r="AH93" s="4"/>
      <c r="AI93" s="31"/>
      <c r="AJ93" s="4"/>
      <c r="AK93" s="4"/>
      <c r="AL93" s="4"/>
      <c r="AM93" s="4"/>
      <c r="AN93" s="4"/>
      <c r="AO93" s="4">
        <v>60</v>
      </c>
      <c r="AP93" s="31">
        <v>2</v>
      </c>
      <c r="AQ93" s="132"/>
      <c r="AR93" s="4"/>
      <c r="AS93" s="4"/>
      <c r="AT93" s="4"/>
      <c r="AU93" s="4"/>
      <c r="AV93" s="4"/>
      <c r="AW93" s="31"/>
      <c r="AX93" s="132"/>
      <c r="AY93" s="4"/>
      <c r="AZ93" s="4"/>
      <c r="BA93" s="4"/>
      <c r="BB93" s="4"/>
      <c r="BC93" s="4"/>
      <c r="BD93" s="31"/>
      <c r="BE93" s="78" t="s">
        <v>68</v>
      </c>
      <c r="BF93" s="196">
        <f t="shared" si="31"/>
        <v>2</v>
      </c>
      <c r="BG93" s="185" t="s">
        <v>55</v>
      </c>
      <c r="BH93" s="54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</row>
    <row r="94" spans="1:150" s="55" customFormat="1" ht="15" customHeight="1" x14ac:dyDescent="0.25">
      <c r="A94" s="4">
        <v>4</v>
      </c>
      <c r="B94" s="105" t="s">
        <v>105</v>
      </c>
      <c r="C94" s="51"/>
      <c r="D94" s="16" t="s">
        <v>122</v>
      </c>
      <c r="E94" s="142">
        <f t="shared" si="33"/>
        <v>140</v>
      </c>
      <c r="F94" s="4"/>
      <c r="G94" s="4"/>
      <c r="H94" s="4"/>
      <c r="I94" s="4"/>
      <c r="J94" s="4"/>
      <c r="K94" s="4">
        <v>140</v>
      </c>
      <c r="L94" s="112"/>
      <c r="M94" s="63"/>
      <c r="N94" s="193">
        <v>5</v>
      </c>
      <c r="O94" s="53"/>
      <c r="P94" s="50"/>
      <c r="Q94" s="50"/>
      <c r="R94" s="50"/>
      <c r="S94" s="50"/>
      <c r="T94" s="50"/>
      <c r="U94" s="52"/>
      <c r="V94" s="50"/>
      <c r="W94" s="50"/>
      <c r="X94" s="50"/>
      <c r="Y94" s="50"/>
      <c r="Z94" s="50"/>
      <c r="AA94" s="117"/>
      <c r="AB94" s="52"/>
      <c r="AC94" s="50"/>
      <c r="AD94" s="50"/>
      <c r="AE94" s="50"/>
      <c r="AF94" s="50"/>
      <c r="AG94" s="50"/>
      <c r="AH94" s="4"/>
      <c r="AI94" s="31"/>
      <c r="AJ94" s="4"/>
      <c r="AK94" s="4"/>
      <c r="AL94" s="4"/>
      <c r="AM94" s="4"/>
      <c r="AN94" s="4"/>
      <c r="AO94" s="4">
        <v>80</v>
      </c>
      <c r="AP94" s="31">
        <v>3</v>
      </c>
      <c r="AQ94" s="132"/>
      <c r="AR94" s="4"/>
      <c r="AS94" s="4"/>
      <c r="AT94" s="4"/>
      <c r="AU94" s="4"/>
      <c r="AV94" s="4">
        <v>60</v>
      </c>
      <c r="AW94" s="31">
        <v>2</v>
      </c>
      <c r="AX94" s="132"/>
      <c r="AY94" s="4"/>
      <c r="AZ94" s="4"/>
      <c r="BA94" s="4"/>
      <c r="BB94" s="4"/>
      <c r="BC94" s="4"/>
      <c r="BD94" s="31"/>
      <c r="BE94" s="78" t="s">
        <v>68</v>
      </c>
      <c r="BF94" s="196">
        <f t="shared" si="31"/>
        <v>5</v>
      </c>
      <c r="BG94" s="185" t="s">
        <v>55</v>
      </c>
      <c r="BH94" s="5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</row>
    <row r="95" spans="1:150" s="55" customFormat="1" ht="15" customHeight="1" x14ac:dyDescent="0.25">
      <c r="A95" s="4">
        <v>5</v>
      </c>
      <c r="B95" s="105" t="s">
        <v>102</v>
      </c>
      <c r="C95" s="51"/>
      <c r="D95" s="16" t="s">
        <v>81</v>
      </c>
      <c r="E95" s="142">
        <f t="shared" si="33"/>
        <v>120</v>
      </c>
      <c r="F95" s="4"/>
      <c r="G95" s="4"/>
      <c r="H95" s="4"/>
      <c r="I95" s="4"/>
      <c r="J95" s="4"/>
      <c r="K95" s="4">
        <v>120</v>
      </c>
      <c r="L95" s="112"/>
      <c r="M95" s="63"/>
      <c r="N95" s="193">
        <v>4</v>
      </c>
      <c r="O95" s="53"/>
      <c r="P95" s="50"/>
      <c r="Q95" s="50"/>
      <c r="R95" s="50"/>
      <c r="S95" s="50"/>
      <c r="T95" s="50"/>
      <c r="U95" s="52"/>
      <c r="V95" s="50"/>
      <c r="W95" s="50"/>
      <c r="X95" s="50"/>
      <c r="Y95" s="50"/>
      <c r="Z95" s="50"/>
      <c r="AA95" s="117"/>
      <c r="AB95" s="52"/>
      <c r="AC95" s="50"/>
      <c r="AD95" s="50"/>
      <c r="AE95" s="50"/>
      <c r="AF95" s="50"/>
      <c r="AG95" s="50"/>
      <c r="AH95" s="4"/>
      <c r="AI95" s="31"/>
      <c r="AJ95" s="4"/>
      <c r="AK95" s="4"/>
      <c r="AL95" s="4"/>
      <c r="AM95" s="4"/>
      <c r="AN95" s="4"/>
      <c r="AO95" s="4">
        <v>120</v>
      </c>
      <c r="AP95" s="31">
        <v>4</v>
      </c>
      <c r="AQ95" s="132"/>
      <c r="AR95" s="4"/>
      <c r="AS95" s="4"/>
      <c r="AT95" s="4"/>
      <c r="AU95" s="4"/>
      <c r="AV95" s="4"/>
      <c r="AW95" s="31"/>
      <c r="AX95" s="132"/>
      <c r="AY95" s="4"/>
      <c r="AZ95" s="4"/>
      <c r="BA95" s="4"/>
      <c r="BB95" s="4"/>
      <c r="BC95" s="4"/>
      <c r="BD95" s="31"/>
      <c r="BE95" s="78" t="s">
        <v>68</v>
      </c>
      <c r="BF95" s="196">
        <f t="shared" si="31"/>
        <v>4</v>
      </c>
      <c r="BG95" s="185" t="s">
        <v>55</v>
      </c>
      <c r="BH95" s="54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</row>
    <row r="96" spans="1:150" s="55" customFormat="1" ht="15" customHeight="1" x14ac:dyDescent="0.25">
      <c r="A96" s="4">
        <v>6</v>
      </c>
      <c r="B96" s="105" t="s">
        <v>123</v>
      </c>
      <c r="C96" s="51"/>
      <c r="D96" s="16" t="s">
        <v>103</v>
      </c>
      <c r="E96" s="142">
        <f t="shared" si="33"/>
        <v>120</v>
      </c>
      <c r="F96" s="4"/>
      <c r="G96" s="4"/>
      <c r="H96" s="4"/>
      <c r="I96" s="4"/>
      <c r="J96" s="4"/>
      <c r="K96" s="4">
        <v>120</v>
      </c>
      <c r="L96" s="112"/>
      <c r="M96" s="63"/>
      <c r="N96" s="193">
        <v>6</v>
      </c>
      <c r="O96" s="53"/>
      <c r="P96" s="50"/>
      <c r="Q96" s="50"/>
      <c r="R96" s="50"/>
      <c r="S96" s="50"/>
      <c r="T96" s="50"/>
      <c r="U96" s="52"/>
      <c r="V96" s="50"/>
      <c r="W96" s="50"/>
      <c r="X96" s="50"/>
      <c r="Y96" s="50"/>
      <c r="Z96" s="50"/>
      <c r="AA96" s="117"/>
      <c r="AB96" s="52"/>
      <c r="AC96" s="50"/>
      <c r="AD96" s="50"/>
      <c r="AE96" s="50"/>
      <c r="AF96" s="50"/>
      <c r="AG96" s="50"/>
      <c r="AH96" s="4">
        <v>120</v>
      </c>
      <c r="AI96" s="31">
        <v>6</v>
      </c>
      <c r="AJ96" s="4"/>
      <c r="AK96" s="4"/>
      <c r="AL96" s="4"/>
      <c r="AM96" s="4"/>
      <c r="AN96" s="4"/>
      <c r="AO96" s="4"/>
      <c r="AP96" s="31"/>
      <c r="AQ96" s="132"/>
      <c r="AR96" s="4"/>
      <c r="AS96" s="4"/>
      <c r="AT96" s="4"/>
      <c r="AU96" s="4"/>
      <c r="AV96" s="4"/>
      <c r="AW96" s="31"/>
      <c r="AX96" s="132"/>
      <c r="AY96" s="4"/>
      <c r="AZ96" s="4"/>
      <c r="BA96" s="4"/>
      <c r="BB96" s="4"/>
      <c r="BC96" s="4"/>
      <c r="BD96" s="31"/>
      <c r="BE96" s="78" t="s">
        <v>68</v>
      </c>
      <c r="BF96" s="196">
        <f t="shared" si="31"/>
        <v>6</v>
      </c>
      <c r="BG96" s="185" t="s">
        <v>55</v>
      </c>
      <c r="BH96" s="54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</row>
    <row r="97" spans="1:150" s="55" customFormat="1" ht="14.1" customHeight="1" x14ac:dyDescent="0.25">
      <c r="A97" s="4" t="s">
        <v>108</v>
      </c>
      <c r="B97" s="105" t="s">
        <v>115</v>
      </c>
      <c r="C97" s="51"/>
      <c r="D97" s="16" t="s">
        <v>108</v>
      </c>
      <c r="E97" s="142">
        <f t="shared" si="33"/>
        <v>40</v>
      </c>
      <c r="F97" s="4"/>
      <c r="G97" s="4"/>
      <c r="H97" s="4"/>
      <c r="I97" s="4"/>
      <c r="J97" s="4"/>
      <c r="K97" s="4">
        <v>40</v>
      </c>
      <c r="L97" s="112"/>
      <c r="M97" s="63"/>
      <c r="N97" s="193">
        <v>2</v>
      </c>
      <c r="O97" s="53"/>
      <c r="P97" s="50"/>
      <c r="Q97" s="50"/>
      <c r="R97" s="50"/>
      <c r="S97" s="50"/>
      <c r="T97" s="50"/>
      <c r="U97" s="52"/>
      <c r="V97" s="50"/>
      <c r="W97" s="50"/>
      <c r="X97" s="50"/>
      <c r="Y97" s="50"/>
      <c r="Z97" s="50"/>
      <c r="AA97" s="117"/>
      <c r="AB97" s="52"/>
      <c r="AC97" s="50"/>
      <c r="AD97" s="50"/>
      <c r="AE97" s="50"/>
      <c r="AF97" s="50"/>
      <c r="AG97" s="50"/>
      <c r="AH97" s="4"/>
      <c r="AI97" s="31"/>
      <c r="AJ97" s="4"/>
      <c r="AK97" s="4"/>
      <c r="AL97" s="4"/>
      <c r="AM97" s="4"/>
      <c r="AN97" s="4"/>
      <c r="AO97" s="4"/>
      <c r="AP97" s="31"/>
      <c r="AQ97" s="132"/>
      <c r="AR97" s="4"/>
      <c r="AS97" s="4"/>
      <c r="AT97" s="4"/>
      <c r="AU97" s="4"/>
      <c r="AV97" s="4">
        <v>40</v>
      </c>
      <c r="AW97" s="31">
        <v>2</v>
      </c>
      <c r="AX97" s="132"/>
      <c r="AY97" s="4"/>
      <c r="AZ97" s="4"/>
      <c r="BA97" s="4"/>
      <c r="BB97" s="4"/>
      <c r="BC97" s="4"/>
      <c r="BD97" s="31"/>
      <c r="BE97" s="78" t="s">
        <v>68</v>
      </c>
      <c r="BF97" s="196">
        <f t="shared" si="31"/>
        <v>2</v>
      </c>
      <c r="BG97" s="185" t="s">
        <v>55</v>
      </c>
      <c r="BH97" s="54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</row>
    <row r="98" spans="1:150" s="55" customFormat="1" ht="15" customHeight="1" x14ac:dyDescent="0.25">
      <c r="A98" s="4" t="s">
        <v>108</v>
      </c>
      <c r="B98" s="105" t="s">
        <v>107</v>
      </c>
      <c r="C98" s="51"/>
      <c r="D98" s="16" t="s">
        <v>108</v>
      </c>
      <c r="E98" s="142">
        <f t="shared" si="33"/>
        <v>80</v>
      </c>
      <c r="F98" s="4"/>
      <c r="G98" s="4"/>
      <c r="H98" s="4"/>
      <c r="I98" s="4"/>
      <c r="J98" s="4"/>
      <c r="K98" s="4">
        <v>80</v>
      </c>
      <c r="L98" s="112"/>
      <c r="M98" s="63"/>
      <c r="N98" s="193">
        <v>3</v>
      </c>
      <c r="O98" s="53"/>
      <c r="P98" s="50"/>
      <c r="Q98" s="50"/>
      <c r="R98" s="50"/>
      <c r="S98" s="50"/>
      <c r="T98" s="50"/>
      <c r="U98" s="52"/>
      <c r="V98" s="50"/>
      <c r="W98" s="50"/>
      <c r="X98" s="50"/>
      <c r="Y98" s="50"/>
      <c r="Z98" s="50"/>
      <c r="AA98" s="117"/>
      <c r="AB98" s="52"/>
      <c r="AC98" s="50"/>
      <c r="AD98" s="50"/>
      <c r="AE98" s="50"/>
      <c r="AF98" s="50"/>
      <c r="AG98" s="50"/>
      <c r="AH98" s="4"/>
      <c r="AI98" s="31"/>
      <c r="AJ98" s="4"/>
      <c r="AK98" s="4"/>
      <c r="AL98" s="4"/>
      <c r="AM98" s="4"/>
      <c r="AN98" s="4"/>
      <c r="AO98" s="4"/>
      <c r="AP98" s="31"/>
      <c r="AQ98" s="132"/>
      <c r="AR98" s="4"/>
      <c r="AS98" s="4"/>
      <c r="AT98" s="4"/>
      <c r="AU98" s="4"/>
      <c r="AV98" s="4">
        <v>80</v>
      </c>
      <c r="AW98" s="31">
        <v>3</v>
      </c>
      <c r="AX98" s="132"/>
      <c r="AY98" s="4"/>
      <c r="AZ98" s="4"/>
      <c r="BA98" s="4"/>
      <c r="BB98" s="4"/>
      <c r="BC98" s="4"/>
      <c r="BD98" s="31"/>
      <c r="BE98" s="78" t="s">
        <v>68</v>
      </c>
      <c r="BF98" s="196">
        <f t="shared" si="31"/>
        <v>3</v>
      </c>
      <c r="BG98" s="185" t="s">
        <v>55</v>
      </c>
      <c r="BH98" s="54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</row>
    <row r="99" spans="1:150" s="55" customFormat="1" ht="15" customHeight="1" x14ac:dyDescent="0.25">
      <c r="A99" s="26" t="s">
        <v>108</v>
      </c>
      <c r="B99" s="105" t="s">
        <v>109</v>
      </c>
      <c r="C99" s="51"/>
      <c r="D99" s="16" t="s">
        <v>108</v>
      </c>
      <c r="E99" s="142">
        <f t="shared" si="33"/>
        <v>80</v>
      </c>
      <c r="F99" s="4"/>
      <c r="G99" s="4"/>
      <c r="H99" s="4"/>
      <c r="I99" s="4"/>
      <c r="J99" s="4"/>
      <c r="K99" s="4">
        <v>80</v>
      </c>
      <c r="L99" s="112"/>
      <c r="M99" s="63"/>
      <c r="N99" s="193">
        <v>3</v>
      </c>
      <c r="O99" s="53"/>
      <c r="P99" s="50"/>
      <c r="Q99" s="50"/>
      <c r="R99" s="50"/>
      <c r="S99" s="50"/>
      <c r="T99" s="50"/>
      <c r="U99" s="52"/>
      <c r="V99" s="50"/>
      <c r="W99" s="50"/>
      <c r="X99" s="50"/>
      <c r="Y99" s="50"/>
      <c r="Z99" s="50"/>
      <c r="AA99" s="117"/>
      <c r="AB99" s="52"/>
      <c r="AC99" s="50"/>
      <c r="AD99" s="50"/>
      <c r="AE99" s="50"/>
      <c r="AF99" s="50"/>
      <c r="AG99" s="50"/>
      <c r="AH99" s="4"/>
      <c r="AI99" s="31"/>
      <c r="AJ99" s="4"/>
      <c r="AK99" s="4"/>
      <c r="AL99" s="4"/>
      <c r="AM99" s="4"/>
      <c r="AN99" s="4"/>
      <c r="AO99" s="4"/>
      <c r="AP99" s="31"/>
      <c r="AQ99" s="132"/>
      <c r="AR99" s="4"/>
      <c r="AS99" s="4"/>
      <c r="AT99" s="4"/>
      <c r="AU99" s="4"/>
      <c r="AV99" s="4">
        <v>80</v>
      </c>
      <c r="AW99" s="31">
        <v>3</v>
      </c>
      <c r="AX99" s="132"/>
      <c r="AY99" s="4"/>
      <c r="AZ99" s="4"/>
      <c r="BA99" s="4"/>
      <c r="BB99" s="4"/>
      <c r="BC99" s="4"/>
      <c r="BD99" s="31"/>
      <c r="BE99" s="78" t="s">
        <v>68</v>
      </c>
      <c r="BF99" s="196">
        <f t="shared" si="31"/>
        <v>3</v>
      </c>
      <c r="BG99" s="185" t="s">
        <v>55</v>
      </c>
      <c r="BH99" s="54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</row>
    <row r="100" spans="1:150" s="55" customFormat="1" ht="15" customHeight="1" x14ac:dyDescent="0.25">
      <c r="A100" s="26">
        <v>10</v>
      </c>
      <c r="B100" s="105" t="s">
        <v>110</v>
      </c>
      <c r="C100" s="51"/>
      <c r="D100" s="16" t="s">
        <v>112</v>
      </c>
      <c r="E100" s="142">
        <f t="shared" si="33"/>
        <v>80</v>
      </c>
      <c r="F100" s="4"/>
      <c r="G100" s="4"/>
      <c r="H100" s="4"/>
      <c r="I100" s="4"/>
      <c r="J100" s="4"/>
      <c r="K100" s="4">
        <v>80</v>
      </c>
      <c r="L100" s="112"/>
      <c r="M100" s="63"/>
      <c r="N100" s="193">
        <v>3</v>
      </c>
      <c r="O100" s="53"/>
      <c r="P100" s="50"/>
      <c r="Q100" s="50"/>
      <c r="R100" s="50"/>
      <c r="S100" s="50"/>
      <c r="T100" s="50"/>
      <c r="U100" s="52"/>
      <c r="V100" s="50"/>
      <c r="W100" s="50"/>
      <c r="X100" s="50"/>
      <c r="Y100" s="50"/>
      <c r="Z100" s="50"/>
      <c r="AA100" s="117"/>
      <c r="AB100" s="52"/>
      <c r="AC100" s="50"/>
      <c r="AD100" s="50"/>
      <c r="AE100" s="50"/>
      <c r="AF100" s="50"/>
      <c r="AG100" s="50"/>
      <c r="AH100" s="4"/>
      <c r="AI100" s="31"/>
      <c r="AJ100" s="4"/>
      <c r="AK100" s="4"/>
      <c r="AL100" s="4"/>
      <c r="AM100" s="4"/>
      <c r="AN100" s="4"/>
      <c r="AO100" s="4"/>
      <c r="AP100" s="31"/>
      <c r="AQ100" s="132"/>
      <c r="AR100" s="4"/>
      <c r="AS100" s="4"/>
      <c r="AT100" s="4"/>
      <c r="AU100" s="4"/>
      <c r="AV100" s="4"/>
      <c r="AW100" s="31"/>
      <c r="AX100" s="132"/>
      <c r="AY100" s="4"/>
      <c r="AZ100" s="4"/>
      <c r="BA100" s="4"/>
      <c r="BB100" s="4"/>
      <c r="BC100" s="4">
        <v>80</v>
      </c>
      <c r="BD100" s="31">
        <v>3</v>
      </c>
      <c r="BE100" s="78" t="s">
        <v>68</v>
      </c>
      <c r="BF100" s="196">
        <f t="shared" si="31"/>
        <v>3</v>
      </c>
      <c r="BG100" s="185" t="s">
        <v>55</v>
      </c>
      <c r="BH100" s="54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</row>
    <row r="101" spans="1:150" s="55" customFormat="1" ht="15" customHeight="1" x14ac:dyDescent="0.25">
      <c r="A101" s="26">
        <v>11</v>
      </c>
      <c r="B101" s="105" t="s">
        <v>113</v>
      </c>
      <c r="C101" s="51"/>
      <c r="D101" s="16" t="s">
        <v>112</v>
      </c>
      <c r="E101" s="142">
        <f t="shared" si="33"/>
        <v>80</v>
      </c>
      <c r="F101" s="4"/>
      <c r="G101" s="4"/>
      <c r="H101" s="4"/>
      <c r="I101" s="4"/>
      <c r="J101" s="4"/>
      <c r="K101" s="4">
        <v>80</v>
      </c>
      <c r="L101" s="112"/>
      <c r="M101" s="63"/>
      <c r="N101" s="193">
        <v>3</v>
      </c>
      <c r="O101" s="53"/>
      <c r="P101" s="50"/>
      <c r="Q101" s="50"/>
      <c r="R101" s="50"/>
      <c r="S101" s="50"/>
      <c r="T101" s="50"/>
      <c r="U101" s="52"/>
      <c r="V101" s="50"/>
      <c r="W101" s="50"/>
      <c r="X101" s="50"/>
      <c r="Y101" s="50"/>
      <c r="Z101" s="50"/>
      <c r="AA101" s="117"/>
      <c r="AB101" s="52"/>
      <c r="AC101" s="50"/>
      <c r="AD101" s="50"/>
      <c r="AE101" s="50"/>
      <c r="AF101" s="50"/>
      <c r="AG101" s="50"/>
      <c r="AH101" s="4"/>
      <c r="AI101" s="31"/>
      <c r="AJ101" s="4"/>
      <c r="AK101" s="4"/>
      <c r="AL101" s="4"/>
      <c r="AM101" s="4"/>
      <c r="AN101" s="4"/>
      <c r="AO101" s="4"/>
      <c r="AP101" s="31"/>
      <c r="AQ101" s="132"/>
      <c r="AR101" s="4"/>
      <c r="AS101" s="4"/>
      <c r="AT101" s="4"/>
      <c r="AU101" s="4"/>
      <c r="AV101" s="4"/>
      <c r="AW101" s="31"/>
      <c r="AX101" s="132"/>
      <c r="AY101" s="4"/>
      <c r="AZ101" s="4"/>
      <c r="BA101" s="4"/>
      <c r="BB101" s="4"/>
      <c r="BC101" s="4">
        <v>80</v>
      </c>
      <c r="BD101" s="31">
        <v>3</v>
      </c>
      <c r="BE101" s="78" t="s">
        <v>68</v>
      </c>
      <c r="BF101" s="196">
        <f t="shared" si="31"/>
        <v>3</v>
      </c>
      <c r="BG101" s="185" t="s">
        <v>55</v>
      </c>
      <c r="BH101" s="54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</row>
    <row r="102" spans="1:150" s="55" customFormat="1" ht="15" customHeight="1" x14ac:dyDescent="0.25">
      <c r="A102" s="26">
        <v>12</v>
      </c>
      <c r="B102" s="105" t="s">
        <v>114</v>
      </c>
      <c r="C102" s="51"/>
      <c r="D102" s="16" t="s">
        <v>112</v>
      </c>
      <c r="E102" s="142">
        <f t="shared" si="33"/>
        <v>40</v>
      </c>
      <c r="F102" s="4"/>
      <c r="G102" s="4"/>
      <c r="H102" s="4"/>
      <c r="I102" s="4"/>
      <c r="J102" s="4"/>
      <c r="K102" s="4">
        <v>40</v>
      </c>
      <c r="L102" s="112"/>
      <c r="M102" s="63"/>
      <c r="N102" s="193">
        <v>2</v>
      </c>
      <c r="O102" s="53"/>
      <c r="P102" s="50"/>
      <c r="Q102" s="50"/>
      <c r="R102" s="50"/>
      <c r="S102" s="50"/>
      <c r="T102" s="50"/>
      <c r="U102" s="52"/>
      <c r="V102" s="50"/>
      <c r="W102" s="50"/>
      <c r="X102" s="50"/>
      <c r="Y102" s="50"/>
      <c r="Z102" s="50"/>
      <c r="AA102" s="50"/>
      <c r="AB102" s="52"/>
      <c r="AC102" s="50"/>
      <c r="AD102" s="50"/>
      <c r="AE102" s="50"/>
      <c r="AF102" s="50"/>
      <c r="AG102" s="50"/>
      <c r="AH102" s="4"/>
      <c r="AI102" s="31"/>
      <c r="AJ102" s="4"/>
      <c r="AK102" s="4"/>
      <c r="AL102" s="4"/>
      <c r="AM102" s="4"/>
      <c r="AN102" s="4"/>
      <c r="AO102" s="4"/>
      <c r="AP102" s="31"/>
      <c r="AQ102" s="132"/>
      <c r="AR102" s="4"/>
      <c r="AS102" s="4"/>
      <c r="AT102" s="4"/>
      <c r="AU102" s="4"/>
      <c r="AV102" s="4"/>
      <c r="AW102" s="31"/>
      <c r="AX102" s="132"/>
      <c r="AY102" s="4"/>
      <c r="AZ102" s="4"/>
      <c r="BA102" s="4"/>
      <c r="BB102" s="4"/>
      <c r="BC102" s="4">
        <v>40</v>
      </c>
      <c r="BD102" s="31">
        <v>2</v>
      </c>
      <c r="BE102" s="78" t="s">
        <v>68</v>
      </c>
      <c r="BF102" s="196">
        <f t="shared" si="31"/>
        <v>2</v>
      </c>
      <c r="BG102" s="185" t="s">
        <v>55</v>
      </c>
      <c r="BH102" s="54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</row>
    <row r="103" spans="1:150" s="55" customFormat="1" ht="15" customHeight="1" x14ac:dyDescent="0.25">
      <c r="A103" s="26">
        <v>13</v>
      </c>
      <c r="B103" s="105" t="s">
        <v>111</v>
      </c>
      <c r="C103" s="51"/>
      <c r="D103" s="16" t="s">
        <v>112</v>
      </c>
      <c r="E103" s="142">
        <f t="shared" si="33"/>
        <v>40</v>
      </c>
      <c r="F103" s="4"/>
      <c r="G103" s="4"/>
      <c r="H103" s="4"/>
      <c r="I103" s="4"/>
      <c r="J103" s="4"/>
      <c r="K103" s="4">
        <v>40</v>
      </c>
      <c r="L103" s="112"/>
      <c r="M103" s="63"/>
      <c r="N103" s="193">
        <v>2</v>
      </c>
      <c r="O103" s="53"/>
      <c r="P103" s="50"/>
      <c r="Q103" s="50"/>
      <c r="R103" s="50"/>
      <c r="S103" s="50"/>
      <c r="T103" s="50"/>
      <c r="U103" s="52"/>
      <c r="V103" s="50"/>
      <c r="W103" s="50"/>
      <c r="X103" s="50"/>
      <c r="Y103" s="50"/>
      <c r="Z103" s="50"/>
      <c r="AA103" s="50"/>
      <c r="AB103" s="52"/>
      <c r="AC103" s="50"/>
      <c r="AD103" s="50"/>
      <c r="AE103" s="50"/>
      <c r="AF103" s="50"/>
      <c r="AG103" s="50"/>
      <c r="AH103" s="4"/>
      <c r="AI103" s="31"/>
      <c r="AJ103" s="4"/>
      <c r="AK103" s="4"/>
      <c r="AL103" s="4"/>
      <c r="AM103" s="4"/>
      <c r="AN103" s="4"/>
      <c r="AO103" s="4"/>
      <c r="AP103" s="31"/>
      <c r="AQ103" s="132"/>
      <c r="AR103" s="4"/>
      <c r="AS103" s="4"/>
      <c r="AT103" s="4"/>
      <c r="AU103" s="4"/>
      <c r="AV103" s="4"/>
      <c r="AW103" s="31"/>
      <c r="AX103" s="132"/>
      <c r="AY103" s="4"/>
      <c r="AZ103" s="4"/>
      <c r="BA103" s="4"/>
      <c r="BB103" s="4"/>
      <c r="BC103" s="4">
        <v>40</v>
      </c>
      <c r="BD103" s="31">
        <v>2</v>
      </c>
      <c r="BE103" s="78" t="s">
        <v>68</v>
      </c>
      <c r="BF103" s="196">
        <f t="shared" si="31"/>
        <v>2</v>
      </c>
      <c r="BG103" s="185" t="s">
        <v>55</v>
      </c>
      <c r="BH103" s="54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</row>
    <row r="104" spans="1:150" s="55" customFormat="1" ht="15" customHeight="1" x14ac:dyDescent="0.25">
      <c r="A104" s="26">
        <v>14</v>
      </c>
      <c r="B104" s="105" t="s">
        <v>126</v>
      </c>
      <c r="C104" s="51"/>
      <c r="D104" s="16" t="s">
        <v>112</v>
      </c>
      <c r="E104" s="142">
        <f t="shared" si="33"/>
        <v>80</v>
      </c>
      <c r="F104" s="4"/>
      <c r="G104" s="4"/>
      <c r="H104" s="4"/>
      <c r="I104" s="4"/>
      <c r="J104" s="4"/>
      <c r="K104" s="4">
        <v>80</v>
      </c>
      <c r="L104" s="112"/>
      <c r="M104" s="63"/>
      <c r="N104" s="193">
        <v>3</v>
      </c>
      <c r="O104" s="53"/>
      <c r="P104" s="50"/>
      <c r="Q104" s="50"/>
      <c r="R104" s="50"/>
      <c r="S104" s="50"/>
      <c r="T104" s="50"/>
      <c r="U104" s="52"/>
      <c r="V104" s="50"/>
      <c r="W104" s="50"/>
      <c r="X104" s="50"/>
      <c r="Y104" s="50"/>
      <c r="Z104" s="50"/>
      <c r="AA104" s="50"/>
      <c r="AB104" s="52"/>
      <c r="AC104" s="50"/>
      <c r="AD104" s="50"/>
      <c r="AE104" s="50"/>
      <c r="AF104" s="50"/>
      <c r="AG104" s="50"/>
      <c r="AH104" s="117"/>
      <c r="AI104" s="52"/>
      <c r="AJ104" s="50"/>
      <c r="AK104" s="50"/>
      <c r="AL104" s="50"/>
      <c r="AM104" s="50"/>
      <c r="AN104" s="50"/>
      <c r="AO104" s="50"/>
      <c r="AP104" s="52"/>
      <c r="AQ104" s="134"/>
      <c r="AR104" s="50"/>
      <c r="AS104" s="50"/>
      <c r="AT104" s="50"/>
      <c r="AU104" s="50"/>
      <c r="AV104" s="4"/>
      <c r="AW104" s="31"/>
      <c r="AX104" s="132"/>
      <c r="AY104" s="4"/>
      <c r="AZ104" s="4"/>
      <c r="BA104" s="4"/>
      <c r="BB104" s="4"/>
      <c r="BC104" s="4">
        <v>80</v>
      </c>
      <c r="BD104" s="31">
        <v>3</v>
      </c>
      <c r="BE104" s="78" t="s">
        <v>68</v>
      </c>
      <c r="BF104" s="196">
        <f t="shared" si="31"/>
        <v>3</v>
      </c>
      <c r="BG104" s="185" t="s">
        <v>55</v>
      </c>
      <c r="BH104" s="5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</row>
    <row r="105" spans="1:150" s="64" customFormat="1" ht="15" customHeight="1" x14ac:dyDescent="0.25">
      <c r="A105" s="280" t="s">
        <v>127</v>
      </c>
      <c r="B105" s="329"/>
      <c r="C105" s="144"/>
      <c r="D105" s="144"/>
      <c r="E105" s="143">
        <f>SUM(E91:E104)</f>
        <v>1200</v>
      </c>
      <c r="F105" s="143"/>
      <c r="G105" s="143"/>
      <c r="H105" s="143"/>
      <c r="I105" s="143"/>
      <c r="J105" s="143"/>
      <c r="K105" s="143">
        <f t="shared" ref="K105:BD105" si="34">SUM(K91:K104)</f>
        <v>1200</v>
      </c>
      <c r="L105" s="143"/>
      <c r="M105" s="143"/>
      <c r="N105" s="143">
        <f>SUM(N91:N104)</f>
        <v>46</v>
      </c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3"/>
      <c r="AA105" s="143">
        <f t="shared" si="34"/>
        <v>120</v>
      </c>
      <c r="AB105" s="143">
        <f t="shared" si="34"/>
        <v>4</v>
      </c>
      <c r="AC105" s="143"/>
      <c r="AD105" s="143"/>
      <c r="AE105" s="143"/>
      <c r="AF105" s="143"/>
      <c r="AG105" s="143"/>
      <c r="AH105" s="143">
        <f t="shared" si="34"/>
        <v>120</v>
      </c>
      <c r="AI105" s="143">
        <f t="shared" si="34"/>
        <v>6</v>
      </c>
      <c r="AJ105" s="143"/>
      <c r="AK105" s="143"/>
      <c r="AL105" s="143"/>
      <c r="AM105" s="143"/>
      <c r="AN105" s="143"/>
      <c r="AO105" s="143">
        <f t="shared" si="34"/>
        <v>260</v>
      </c>
      <c r="AP105" s="143">
        <f t="shared" si="34"/>
        <v>9</v>
      </c>
      <c r="AQ105" s="143"/>
      <c r="AR105" s="143"/>
      <c r="AS105" s="143"/>
      <c r="AT105" s="143"/>
      <c r="AU105" s="143"/>
      <c r="AV105" s="143">
        <f t="shared" si="34"/>
        <v>380</v>
      </c>
      <c r="AW105" s="143">
        <f t="shared" si="34"/>
        <v>14</v>
      </c>
      <c r="AX105" s="143"/>
      <c r="AY105" s="143"/>
      <c r="AZ105" s="143"/>
      <c r="BA105" s="143"/>
      <c r="BB105" s="143"/>
      <c r="BC105" s="143">
        <f t="shared" si="34"/>
        <v>320</v>
      </c>
      <c r="BD105" s="143">
        <f t="shared" si="34"/>
        <v>13</v>
      </c>
      <c r="BE105" s="54"/>
      <c r="BF105" s="54"/>
      <c r="BG105" s="54"/>
      <c r="BH105" s="54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</row>
    <row r="106" spans="1:150" s="55" customFormat="1" ht="17.399999999999999" customHeight="1" x14ac:dyDescent="0.25">
      <c r="A106" s="65">
        <v>1</v>
      </c>
      <c r="B106" s="108" t="s">
        <v>128</v>
      </c>
      <c r="C106" s="60"/>
      <c r="D106" s="61"/>
      <c r="E106" s="142">
        <v>60</v>
      </c>
      <c r="F106" s="4"/>
      <c r="G106" s="4"/>
      <c r="H106" s="4"/>
      <c r="I106" s="4"/>
      <c r="J106" s="4"/>
      <c r="K106" s="132"/>
      <c r="L106" s="206"/>
      <c r="M106" s="207"/>
      <c r="N106" s="162"/>
      <c r="O106" s="53"/>
      <c r="P106" s="50">
        <v>30</v>
      </c>
      <c r="Q106" s="50"/>
      <c r="R106" s="50"/>
      <c r="S106" s="50"/>
      <c r="T106" s="50"/>
      <c r="V106" s="50"/>
      <c r="W106" s="50">
        <v>30</v>
      </c>
      <c r="X106" s="50"/>
      <c r="Y106" s="50"/>
      <c r="Z106" s="50"/>
      <c r="AA106" s="50"/>
      <c r="AC106" s="50"/>
      <c r="AD106" s="50"/>
      <c r="AE106" s="50"/>
      <c r="AF106" s="50"/>
      <c r="AG106" s="50"/>
      <c r="AH106" s="50"/>
      <c r="AJ106" s="50"/>
      <c r="AK106" s="50"/>
      <c r="AL106" s="50"/>
      <c r="AM106" s="50"/>
      <c r="AN106" s="50"/>
      <c r="AO106" s="133"/>
      <c r="AQ106" s="134"/>
      <c r="AR106" s="50"/>
      <c r="AS106" s="50"/>
      <c r="AT106" s="50"/>
      <c r="AU106" s="50"/>
      <c r="AV106" s="50"/>
      <c r="AX106" s="134"/>
      <c r="AY106" s="50"/>
      <c r="AZ106" s="50"/>
      <c r="BA106" s="50"/>
      <c r="BB106" s="50"/>
      <c r="BC106" s="50"/>
      <c r="BE106" s="78" t="s">
        <v>68</v>
      </c>
      <c r="BF106" s="224"/>
      <c r="BG106" s="166" t="s">
        <v>129</v>
      </c>
      <c r="BH106" s="54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</row>
    <row r="107" spans="1:150" s="55" customFormat="1" ht="17.399999999999999" customHeight="1" x14ac:dyDescent="0.25">
      <c r="A107" s="205"/>
      <c r="B107" s="208" t="s">
        <v>130</v>
      </c>
      <c r="C107" s="209"/>
      <c r="D107" s="210"/>
      <c r="E107" s="211"/>
      <c r="F107" s="211"/>
      <c r="G107" s="211"/>
      <c r="H107" s="211"/>
      <c r="I107" s="211"/>
      <c r="J107" s="211"/>
      <c r="K107" s="211"/>
      <c r="L107" s="212"/>
      <c r="M107" s="213"/>
      <c r="N107" s="214"/>
      <c r="O107" s="215"/>
      <c r="P107" s="216"/>
      <c r="Q107" s="216"/>
      <c r="R107" s="216"/>
      <c r="S107" s="216"/>
      <c r="T107" s="216"/>
      <c r="U107" s="52">
        <f>SUM(U27,U39,U50)</f>
        <v>29.5</v>
      </c>
      <c r="V107" s="216"/>
      <c r="W107" s="216"/>
      <c r="X107" s="216"/>
      <c r="Y107" s="216"/>
      <c r="Z107" s="216"/>
      <c r="AA107" s="216"/>
      <c r="AB107" s="199">
        <f>SUM(AB27,AB39,AB50,AB54,AB88,AB105)</f>
        <v>30.5</v>
      </c>
      <c r="AC107" s="216"/>
      <c r="AD107" s="216"/>
      <c r="AE107" s="216"/>
      <c r="AF107" s="216"/>
      <c r="AG107" s="216"/>
      <c r="AH107" s="216"/>
      <c r="AI107" s="199">
        <f>SUM(AI27,AI39,AI50,AI54,AI71,AI88,AI105)</f>
        <v>28.5</v>
      </c>
      <c r="AJ107" s="216"/>
      <c r="AK107" s="216"/>
      <c r="AL107" s="216"/>
      <c r="AM107" s="216"/>
      <c r="AN107" s="216"/>
      <c r="AO107" s="217"/>
      <c r="AP107" s="52">
        <f>SUM(AP27,AP39,AP50,AP54,AP71,AP88,AP105)</f>
        <v>31</v>
      </c>
      <c r="AQ107" s="216"/>
      <c r="AR107" s="216"/>
      <c r="AS107" s="216"/>
      <c r="AT107" s="216"/>
      <c r="AU107" s="216"/>
      <c r="AV107" s="216"/>
      <c r="AW107" s="203">
        <f>SUM(AW27,AW39,AW50,AW54,AW71,AW88,AW105)</f>
        <v>30</v>
      </c>
      <c r="AX107" s="216"/>
      <c r="AY107" s="216"/>
      <c r="AZ107" s="216"/>
      <c r="BA107" s="216"/>
      <c r="BB107" s="216"/>
      <c r="BC107" s="216"/>
      <c r="BD107" s="199">
        <f>SUM(BD27,BD39,BD50,BD54,BD71,BD88,BD105)</f>
        <v>31</v>
      </c>
      <c r="BE107" s="125" t="s">
        <v>131</v>
      </c>
      <c r="BF107" s="202">
        <f>SUM(BF19:BF52)+SUM(BF57:BF104)</f>
        <v>180.5</v>
      </c>
      <c r="BG107" s="157"/>
      <c r="BH107" s="54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</row>
    <row r="108" spans="1:150" s="67" customFormat="1" ht="43.5" customHeight="1" x14ac:dyDescent="0.25">
      <c r="A108" s="327" t="s">
        <v>132</v>
      </c>
      <c r="B108" s="328"/>
      <c r="C108" s="66"/>
      <c r="D108" s="66"/>
      <c r="E108" s="123"/>
      <c r="F108" s="124"/>
      <c r="G108" s="124"/>
      <c r="H108" s="124"/>
      <c r="I108" s="124"/>
      <c r="J108" s="124"/>
      <c r="K108" s="124"/>
      <c r="L108" s="124"/>
      <c r="M108" s="123"/>
      <c r="N108" s="123"/>
      <c r="O108" s="123">
        <f>SUM(O27,O39,O50)</f>
        <v>305</v>
      </c>
      <c r="P108" s="123">
        <f>SUM(P27,P39,P50,P106)</f>
        <v>230</v>
      </c>
      <c r="Q108" s="123">
        <f>SUM(Q27,Q39,Q50,Q54,Q71,Q88,Q105)</f>
        <v>120</v>
      </c>
      <c r="R108" s="123"/>
      <c r="S108" s="123"/>
      <c r="T108" s="123"/>
      <c r="U108" s="123"/>
      <c r="V108" s="123">
        <f t="shared" ref="V108:Z108" si="35">SUM(V27,V39,V50,V54,V71,V88,V105)</f>
        <v>190</v>
      </c>
      <c r="W108" s="123">
        <f>SUM(W27,W39,W50,W54,W71,W88,W105:W106)</f>
        <v>190</v>
      </c>
      <c r="X108" s="123">
        <f>SUM(X27,X39,X50,X54,X71,X88,X105)</f>
        <v>120</v>
      </c>
      <c r="Y108" s="123"/>
      <c r="Z108" s="123">
        <f t="shared" si="35"/>
        <v>120</v>
      </c>
      <c r="AA108" s="123">
        <f>SUM(AA27,AA39,AA50,AA54,AA71,AA88,AA105)</f>
        <v>120</v>
      </c>
      <c r="AB108" s="123"/>
      <c r="AC108" s="123">
        <f>SUM(AC27,AC39,AC50,AC54,AC71,AC88,AC105)</f>
        <v>185</v>
      </c>
      <c r="AD108" s="123">
        <f>SUM(AD27,AD39,AD50,AD54,AD71,AD88,AD105)</f>
        <v>30</v>
      </c>
      <c r="AE108" s="123">
        <f>SUM(AE27,AE39,AE50,AE54,AE71,AE88,AE105)</f>
        <v>110</v>
      </c>
      <c r="AF108" s="123"/>
      <c r="AG108" s="123">
        <f>SUM(AG27,AG39,AG50,AG54,AG71,AG88,AG105)</f>
        <v>260</v>
      </c>
      <c r="AH108" s="123">
        <f>SUM(AH27,AH39,AH50,AH54,AH71,AH88,AH105)</f>
        <v>120</v>
      </c>
      <c r="AI108" s="123"/>
      <c r="AJ108" s="123">
        <f>SUM(AJ27,AJ39,AJ50,AJ54,AJ71,AJ88,AJ105)</f>
        <v>110</v>
      </c>
      <c r="AK108" s="123">
        <f>SUM(AK27,AK39,AK50,AK54,AK71,AK88,AK105)</f>
        <v>70</v>
      </c>
      <c r="AL108" s="123">
        <f>SUM(AL27,AL39,AL50,AL54,AL71,AL88,AL105)</f>
        <v>25</v>
      </c>
      <c r="AM108" s="123"/>
      <c r="AN108" s="123">
        <f>SUM(AN27,AN39,AN50,AN54,AN71,AN88,AN105)</f>
        <v>300</v>
      </c>
      <c r="AO108" s="123">
        <f>SUM(AO27,AO39,AO50,AO54,AO71,AO88,AO105)</f>
        <v>260</v>
      </c>
      <c r="AP108" s="123"/>
      <c r="AQ108" s="123">
        <f>SUM(AQ27,AQ39,AQ50,AQ54,AQ71,AQ88,AQ105)</f>
        <v>90</v>
      </c>
      <c r="AR108" s="123"/>
      <c r="AS108" s="123">
        <f>SUM(AS27,AS39,AS50,AS54,AS71,AS88,AS105)</f>
        <v>25</v>
      </c>
      <c r="AT108" s="123"/>
      <c r="AU108" s="123">
        <f>SUM(AU27,AU39,AU50,AU54,AU71,AU88,AU105)</f>
        <v>260</v>
      </c>
      <c r="AV108" s="123">
        <f>SUM(AV27,AV39,AV50,AV54,AV71,AV88,AV105)</f>
        <v>380</v>
      </c>
      <c r="AW108" s="123"/>
      <c r="AX108" s="123">
        <f>SUM(AX27,AX39,AX50,AX54,AX71,AX88,AX105)</f>
        <v>70</v>
      </c>
      <c r="AY108" s="123"/>
      <c r="AZ108" s="123">
        <f>SUM(AZ27,AZ39,AZ50,AZ54,AZ71,AZ88,AZ105)</f>
        <v>45</v>
      </c>
      <c r="BA108" s="123">
        <f>SUM(BA27,BA39,BA50,BA54,BA71,BA88,BA105)</f>
        <v>15</v>
      </c>
      <c r="BB108" s="123">
        <f>SUM(BB27,BB39,BB50,BB54,BB71,BB88,BB105)</f>
        <v>160</v>
      </c>
      <c r="BC108" s="123">
        <f>SUM(BC27,BC39,BC50,BC54,BC71,BC88,BC105)</f>
        <v>320</v>
      </c>
      <c r="BD108" s="123"/>
      <c r="BE108" s="104"/>
      <c r="BF108" s="125"/>
      <c r="BG108" s="104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</row>
    <row r="109" spans="1:150" s="58" customFormat="1" ht="13.5" customHeight="1" x14ac:dyDescent="0.25">
      <c r="A109" s="326" t="s">
        <v>133</v>
      </c>
      <c r="B109" s="242"/>
      <c r="C109" s="242"/>
      <c r="D109" s="242"/>
      <c r="E109" s="242"/>
      <c r="F109" s="242"/>
      <c r="G109" s="242"/>
      <c r="H109" s="242"/>
      <c r="I109" s="242"/>
      <c r="J109" s="242"/>
      <c r="K109" s="242"/>
      <c r="L109" s="242"/>
      <c r="M109" s="242"/>
      <c r="N109" s="243"/>
      <c r="O109" s="241">
        <f>SUM(N108:T108)</f>
        <v>655</v>
      </c>
      <c r="P109" s="242"/>
      <c r="Q109" s="242"/>
      <c r="R109" s="242"/>
      <c r="S109" s="242"/>
      <c r="T109" s="242"/>
      <c r="U109" s="243"/>
      <c r="V109" s="241">
        <f>SUM(V108:AA108)</f>
        <v>740</v>
      </c>
      <c r="W109" s="242"/>
      <c r="X109" s="242"/>
      <c r="Y109" s="242"/>
      <c r="Z109" s="242"/>
      <c r="AA109" s="242"/>
      <c r="AB109" s="243"/>
      <c r="AC109" s="241">
        <f>SUM(AC108:AH108)</f>
        <v>705</v>
      </c>
      <c r="AD109" s="242"/>
      <c r="AE109" s="242"/>
      <c r="AF109" s="242"/>
      <c r="AG109" s="242"/>
      <c r="AH109" s="242"/>
      <c r="AI109" s="243"/>
      <c r="AJ109" s="241">
        <f>SUM(AJ108:AO108)</f>
        <v>765</v>
      </c>
      <c r="AK109" s="242"/>
      <c r="AL109" s="242"/>
      <c r="AM109" s="242"/>
      <c r="AN109" s="242"/>
      <c r="AO109" s="242"/>
      <c r="AP109" s="243"/>
      <c r="AQ109" s="241">
        <f>SUM(AQ108:AV108)</f>
        <v>755</v>
      </c>
      <c r="AR109" s="242"/>
      <c r="AS109" s="242"/>
      <c r="AT109" s="242"/>
      <c r="AU109" s="242"/>
      <c r="AV109" s="242"/>
      <c r="AW109" s="243"/>
      <c r="AX109" s="241">
        <f>SUM(AX108:BC108)</f>
        <v>610</v>
      </c>
      <c r="AY109" s="242"/>
      <c r="AZ109" s="242"/>
      <c r="BA109" s="242"/>
      <c r="BB109" s="242"/>
      <c r="BC109" s="242"/>
      <c r="BD109" s="243"/>
      <c r="BE109" s="204">
        <f>SUM(O109:BD109)</f>
        <v>4230</v>
      </c>
      <c r="BF109" s="188"/>
      <c r="BG109" s="54"/>
      <c r="BH109" s="62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</row>
    <row r="110" spans="1:150" s="58" customFormat="1" ht="13.5" customHeight="1" x14ac:dyDescent="0.25">
      <c r="A110" s="279" t="s">
        <v>134</v>
      </c>
      <c r="B110" s="234"/>
      <c r="C110" s="234"/>
      <c r="D110" s="234"/>
      <c r="E110" s="234"/>
      <c r="F110" s="234"/>
      <c r="G110" s="234"/>
      <c r="H110" s="234"/>
      <c r="I110" s="234"/>
      <c r="J110" s="234"/>
      <c r="K110" s="234"/>
      <c r="L110" s="234"/>
      <c r="M110" s="234"/>
      <c r="N110" s="235"/>
      <c r="O110" s="233">
        <v>3</v>
      </c>
      <c r="P110" s="234"/>
      <c r="Q110" s="234"/>
      <c r="R110" s="234"/>
      <c r="S110" s="234"/>
      <c r="T110" s="234"/>
      <c r="U110" s="235"/>
      <c r="V110" s="233">
        <v>4</v>
      </c>
      <c r="W110" s="234"/>
      <c r="X110" s="234"/>
      <c r="Y110" s="234"/>
      <c r="Z110" s="234"/>
      <c r="AA110" s="234"/>
      <c r="AB110" s="235"/>
      <c r="AC110" s="233">
        <v>4</v>
      </c>
      <c r="AD110" s="234"/>
      <c r="AE110" s="234"/>
      <c r="AF110" s="234"/>
      <c r="AG110" s="234"/>
      <c r="AH110" s="234"/>
      <c r="AI110" s="235"/>
      <c r="AJ110" s="233">
        <v>4</v>
      </c>
      <c r="AK110" s="234"/>
      <c r="AL110" s="234"/>
      <c r="AM110" s="234"/>
      <c r="AN110" s="234"/>
      <c r="AO110" s="234"/>
      <c r="AP110" s="235"/>
      <c r="AQ110" s="233">
        <v>3</v>
      </c>
      <c r="AR110" s="234"/>
      <c r="AS110" s="234"/>
      <c r="AT110" s="234"/>
      <c r="AU110" s="234"/>
      <c r="AV110" s="234"/>
      <c r="AW110" s="235"/>
      <c r="AX110" s="233">
        <v>2</v>
      </c>
      <c r="AY110" s="234"/>
      <c r="AZ110" s="234"/>
      <c r="BA110" s="234"/>
      <c r="BB110" s="234"/>
      <c r="BC110" s="234"/>
      <c r="BD110" s="235"/>
      <c r="BE110" s="204">
        <f>SUM(O110:BD110)</f>
        <v>20</v>
      </c>
      <c r="BF110" s="56"/>
      <c r="BG110" s="54"/>
      <c r="BH110" s="62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</row>
    <row r="111" spans="1:150" s="69" customFormat="1" ht="13.5" customHeight="1" x14ac:dyDescent="0.25">
      <c r="A111" s="273" t="s">
        <v>135</v>
      </c>
      <c r="B111" s="274"/>
      <c r="C111" s="274"/>
      <c r="D111" s="274"/>
      <c r="E111" s="274"/>
      <c r="F111" s="274"/>
      <c r="G111" s="274"/>
      <c r="H111" s="274"/>
      <c r="I111" s="274"/>
      <c r="J111" s="274"/>
      <c r="K111" s="274"/>
      <c r="L111" s="274"/>
      <c r="M111" s="274"/>
      <c r="N111" s="275"/>
      <c r="O111" s="276">
        <f>U107</f>
        <v>29.5</v>
      </c>
      <c r="P111" s="274"/>
      <c r="Q111" s="274"/>
      <c r="R111" s="274"/>
      <c r="S111" s="274"/>
      <c r="T111" s="274"/>
      <c r="U111" s="275"/>
      <c r="V111" s="276">
        <f>AB107</f>
        <v>30.5</v>
      </c>
      <c r="W111" s="274"/>
      <c r="X111" s="274"/>
      <c r="Y111" s="274"/>
      <c r="Z111" s="274"/>
      <c r="AA111" s="274"/>
      <c r="AB111" s="275"/>
      <c r="AC111" s="276">
        <f>AI107</f>
        <v>28.5</v>
      </c>
      <c r="AD111" s="274"/>
      <c r="AE111" s="274"/>
      <c r="AF111" s="274"/>
      <c r="AG111" s="274"/>
      <c r="AH111" s="274"/>
      <c r="AI111" s="275"/>
      <c r="AJ111" s="276">
        <f>AP107</f>
        <v>31</v>
      </c>
      <c r="AK111" s="274"/>
      <c r="AL111" s="274"/>
      <c r="AM111" s="274"/>
      <c r="AN111" s="274"/>
      <c r="AO111" s="274"/>
      <c r="AP111" s="275"/>
      <c r="AQ111" s="276">
        <f>AW107</f>
        <v>30</v>
      </c>
      <c r="AR111" s="274"/>
      <c r="AS111" s="274"/>
      <c r="AT111" s="274"/>
      <c r="AU111" s="274"/>
      <c r="AV111" s="274"/>
      <c r="AW111" s="275"/>
      <c r="AX111" s="282">
        <f>BD107</f>
        <v>31</v>
      </c>
      <c r="AY111" s="274"/>
      <c r="AZ111" s="274"/>
      <c r="BA111" s="274"/>
      <c r="BB111" s="274"/>
      <c r="BC111" s="274"/>
      <c r="BD111" s="275"/>
      <c r="BE111" s="218">
        <f>SUM(O111:BD111)</f>
        <v>180.5</v>
      </c>
      <c r="BF111" s="94"/>
      <c r="BG111" s="68"/>
      <c r="BH111" s="68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</row>
    <row r="112" spans="1:150" ht="12.9" customHeight="1" x14ac:dyDescent="0.25">
      <c r="A112" s="270" t="s">
        <v>136</v>
      </c>
      <c r="B112" s="270"/>
      <c r="C112" s="270"/>
      <c r="D112" s="174"/>
      <c r="E112" s="28"/>
      <c r="F112" s="6"/>
      <c r="G112" s="6"/>
      <c r="H112" s="6"/>
      <c r="I112" s="6"/>
      <c r="J112" s="6"/>
      <c r="K112" s="6"/>
      <c r="L112" s="6"/>
      <c r="M112" s="6"/>
      <c r="N112" s="154"/>
      <c r="U112" s="32"/>
      <c r="AB112" s="32"/>
      <c r="AI112" s="32"/>
      <c r="AP112" s="32"/>
      <c r="AW112" s="32"/>
      <c r="BD112" s="35"/>
      <c r="BE112" s="7"/>
      <c r="BF112" s="189"/>
      <c r="BG112" s="7"/>
      <c r="BH112" s="1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</row>
    <row r="113" spans="1:150" ht="12.9" customHeight="1" x14ac:dyDescent="0.25">
      <c r="A113" s="271" t="s">
        <v>137</v>
      </c>
      <c r="B113" s="272"/>
      <c r="C113" s="272"/>
      <c r="D113" s="272"/>
      <c r="E113" s="272"/>
      <c r="F113" s="6"/>
      <c r="G113" s="6"/>
      <c r="H113" s="6"/>
      <c r="I113" s="6"/>
      <c r="J113" s="6"/>
      <c r="K113" s="6"/>
      <c r="L113" s="6"/>
      <c r="M113" s="6"/>
      <c r="N113" s="154"/>
      <c r="U113" s="32"/>
      <c r="AB113" s="32"/>
      <c r="AI113" s="32"/>
      <c r="AP113" s="32"/>
      <c r="AW113" s="32"/>
      <c r="BD113" s="33"/>
      <c r="BE113" s="7"/>
      <c r="BF113" s="189"/>
      <c r="BG113" s="7"/>
      <c r="BH113" s="1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</row>
    <row r="114" spans="1:150" ht="15" customHeight="1" x14ac:dyDescent="0.25">
      <c r="A114" s="277" t="s">
        <v>138</v>
      </c>
      <c r="B114" s="277"/>
      <c r="C114" s="278" t="s">
        <v>139</v>
      </c>
      <c r="D114" s="278"/>
      <c r="E114" s="24" t="s">
        <v>140</v>
      </c>
      <c r="F114" s="6"/>
      <c r="G114" s="6"/>
      <c r="H114" s="6"/>
      <c r="I114" s="6"/>
      <c r="J114" s="6"/>
      <c r="K114" s="6"/>
      <c r="L114" s="27"/>
      <c r="M114" s="177"/>
      <c r="N114" s="178"/>
      <c r="O114" s="27"/>
      <c r="P114" s="27"/>
      <c r="Q114" s="27"/>
      <c r="R114" s="27"/>
      <c r="S114" s="27"/>
      <c r="T114" s="27"/>
      <c r="U114" s="181"/>
      <c r="V114" s="27"/>
      <c r="W114" s="27"/>
      <c r="X114" s="27"/>
      <c r="Y114" s="27"/>
      <c r="Z114" s="27"/>
      <c r="AA114" s="27"/>
      <c r="AB114" s="30"/>
      <c r="AC114" s="27"/>
      <c r="AD114" s="27"/>
      <c r="AE114" s="27"/>
      <c r="AF114" s="27"/>
      <c r="AG114" s="27"/>
      <c r="AH114" s="342" t="s">
        <v>141</v>
      </c>
      <c r="AI114" s="342"/>
      <c r="AJ114" s="342"/>
      <c r="AK114" s="342"/>
      <c r="AL114" s="159"/>
      <c r="AM114" s="159"/>
      <c r="AN114" s="340" t="s">
        <v>142</v>
      </c>
      <c r="AO114" s="340"/>
      <c r="AP114" s="340"/>
      <c r="AQ114" s="340"/>
      <c r="AR114" s="341"/>
      <c r="AS114" s="315" t="s">
        <v>143</v>
      </c>
      <c r="AT114" s="316"/>
      <c r="AU114" s="316"/>
      <c r="AV114" s="316"/>
      <c r="AW114" s="316"/>
      <c r="AX114" s="317"/>
      <c r="AY114" s="1"/>
      <c r="AZ114" s="1"/>
      <c r="BA114" s="1"/>
      <c r="BB114" s="1"/>
      <c r="BC114" s="1"/>
      <c r="BD114" s="1"/>
      <c r="BE114" s="7"/>
      <c r="BF114" s="189"/>
      <c r="BG114" s="7"/>
      <c r="BH114" s="1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</row>
    <row r="115" spans="1:150" ht="15" customHeight="1" x14ac:dyDescent="0.25">
      <c r="A115" s="25">
        <v>1</v>
      </c>
      <c r="B115" s="12" t="s">
        <v>144</v>
      </c>
      <c r="C115" s="334">
        <v>1</v>
      </c>
      <c r="D115" s="334"/>
      <c r="E115" s="25">
        <v>4</v>
      </c>
      <c r="F115" s="6"/>
      <c r="G115" s="6"/>
      <c r="H115" s="6"/>
      <c r="I115" s="6"/>
      <c r="J115" s="6"/>
      <c r="K115" s="6"/>
      <c r="L115" s="28"/>
      <c r="M115" s="174"/>
      <c r="N115" s="178"/>
      <c r="O115" s="28"/>
      <c r="P115" s="28"/>
      <c r="Q115" s="28"/>
      <c r="R115" s="28"/>
      <c r="S115" s="28"/>
      <c r="T115" s="28"/>
      <c r="U115" s="181"/>
      <c r="V115" s="28"/>
      <c r="W115" s="28"/>
      <c r="X115" s="28"/>
      <c r="Y115" s="28"/>
      <c r="Z115" s="28"/>
      <c r="AA115" s="28"/>
      <c r="AB115" s="30"/>
      <c r="AC115" s="28"/>
      <c r="AD115" s="28"/>
      <c r="AE115" s="28"/>
      <c r="AF115" s="28"/>
      <c r="AG115" s="28"/>
      <c r="AH115" s="342"/>
      <c r="AI115" s="342"/>
      <c r="AJ115" s="342"/>
      <c r="AK115" s="342"/>
      <c r="AL115" s="159"/>
      <c r="AM115" s="159"/>
      <c r="AN115" s="340"/>
      <c r="AO115" s="340"/>
      <c r="AP115" s="340"/>
      <c r="AQ115" s="340"/>
      <c r="AR115" s="341"/>
      <c r="AS115" s="318"/>
      <c r="AT115" s="319"/>
      <c r="AU115" s="319"/>
      <c r="AV115" s="319"/>
      <c r="AW115" s="319"/>
      <c r="AX115" s="320"/>
      <c r="AY115" s="1"/>
      <c r="AZ115" s="1"/>
      <c r="BA115" s="1"/>
      <c r="BB115" s="1"/>
      <c r="BC115" s="1"/>
      <c r="BD115" s="1"/>
      <c r="BE115" s="7"/>
      <c r="BF115" s="189"/>
      <c r="BG115" s="7"/>
      <c r="BH115" s="1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</row>
    <row r="116" spans="1:150" ht="15" customHeight="1" x14ac:dyDescent="0.25">
      <c r="A116" s="14">
        <v>2</v>
      </c>
      <c r="B116" s="5" t="s">
        <v>145</v>
      </c>
      <c r="C116" s="333">
        <v>1</v>
      </c>
      <c r="D116" s="333"/>
      <c r="E116" s="14">
        <v>2</v>
      </c>
      <c r="F116" s="6"/>
      <c r="G116" s="6"/>
      <c r="H116" s="6"/>
      <c r="I116" s="6"/>
      <c r="J116" s="6"/>
      <c r="K116" s="6"/>
      <c r="L116" s="28"/>
      <c r="M116" s="174"/>
      <c r="N116" s="178"/>
      <c r="O116" s="28"/>
      <c r="P116" s="28"/>
      <c r="Q116" s="28"/>
      <c r="R116" s="28"/>
      <c r="S116" s="28"/>
      <c r="T116" s="28"/>
      <c r="U116" s="181"/>
      <c r="V116" s="28"/>
      <c r="W116" s="28"/>
      <c r="X116" s="28"/>
      <c r="Y116" s="28"/>
      <c r="Z116" s="28"/>
      <c r="AA116" s="28"/>
      <c r="AB116" s="30"/>
      <c r="AC116" s="28"/>
      <c r="AD116" s="28"/>
      <c r="AE116" s="28"/>
      <c r="AF116" s="28"/>
      <c r="AG116" s="28"/>
      <c r="AH116" s="342"/>
      <c r="AI116" s="342"/>
      <c r="AJ116" s="342"/>
      <c r="AK116" s="342"/>
      <c r="AL116" s="159"/>
      <c r="AM116" s="159"/>
      <c r="AN116" s="340"/>
      <c r="AO116" s="340"/>
      <c r="AP116" s="340"/>
      <c r="AQ116" s="340"/>
      <c r="AR116" s="341"/>
      <c r="AS116" s="321"/>
      <c r="AT116" s="322"/>
      <c r="AU116" s="322"/>
      <c r="AV116" s="322"/>
      <c r="AW116" s="322"/>
      <c r="AX116" s="323"/>
      <c r="AY116" s="1"/>
      <c r="AZ116" s="1"/>
      <c r="BA116" s="1"/>
      <c r="BB116" s="1"/>
      <c r="BC116" s="1"/>
      <c r="BD116" s="1"/>
      <c r="BE116" s="7"/>
      <c r="BF116" s="189"/>
      <c r="BG116" s="7"/>
      <c r="BH116" s="1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</row>
    <row r="117" spans="1:150" ht="15" customHeight="1" x14ac:dyDescent="0.25">
      <c r="C117" s="6"/>
      <c r="D117" s="6"/>
      <c r="E117" s="1"/>
      <c r="F117" s="6"/>
      <c r="G117" s="6"/>
      <c r="H117" s="6"/>
      <c r="I117" s="6"/>
      <c r="J117" s="6"/>
      <c r="K117" s="6"/>
      <c r="L117" s="1"/>
      <c r="M117" s="6"/>
      <c r="N117" s="154"/>
      <c r="O117" s="1"/>
      <c r="P117" s="1"/>
      <c r="Q117" s="1"/>
      <c r="R117" s="1"/>
      <c r="S117" s="1"/>
      <c r="T117" s="1"/>
      <c r="U117" s="32"/>
      <c r="V117" s="1"/>
      <c r="W117" s="1"/>
      <c r="X117" s="1"/>
      <c r="Y117" s="1"/>
      <c r="Z117" s="1"/>
      <c r="AA117" s="1"/>
      <c r="AB117" s="33"/>
      <c r="AC117" s="1"/>
      <c r="AD117" s="1"/>
      <c r="AE117" s="1"/>
      <c r="AF117" s="1"/>
      <c r="AG117" s="1"/>
      <c r="AH117" s="343">
        <v>1</v>
      </c>
      <c r="AI117" s="343"/>
      <c r="AJ117" s="343"/>
      <c r="AK117" s="343"/>
      <c r="AL117" s="160"/>
      <c r="AM117" s="160"/>
      <c r="AN117" s="331">
        <v>7</v>
      </c>
      <c r="AO117" s="331"/>
      <c r="AP117" s="331"/>
      <c r="AQ117" s="331"/>
      <c r="AR117" s="332"/>
      <c r="AS117" s="307" t="s">
        <v>121</v>
      </c>
      <c r="AT117" s="308"/>
      <c r="AU117" s="308"/>
      <c r="AV117" s="308"/>
      <c r="AW117" s="308"/>
      <c r="AX117" s="309"/>
      <c r="AY117" s="1"/>
      <c r="AZ117" s="1"/>
      <c r="BA117" s="1"/>
      <c r="BB117" s="1"/>
      <c r="BC117" s="1"/>
      <c r="BD117" s="1"/>
      <c r="BE117" s="7"/>
      <c r="BF117" s="189"/>
      <c r="BG117" s="7"/>
      <c r="BH117" s="1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</row>
    <row r="118" spans="1:150" ht="15" customHeight="1" x14ac:dyDescent="0.25">
      <c r="E118" s="6"/>
      <c r="F118" s="6"/>
      <c r="G118" s="6"/>
      <c r="H118" s="6"/>
      <c r="I118" s="6"/>
      <c r="J118" s="6"/>
      <c r="K118" s="6"/>
      <c r="L118" s="6"/>
      <c r="M118" s="6"/>
      <c r="N118" s="151"/>
      <c r="O118" s="1"/>
      <c r="P118" s="1"/>
      <c r="Q118" s="1"/>
      <c r="R118" s="1"/>
      <c r="S118" s="1"/>
      <c r="T118" s="1"/>
      <c r="U118" s="6"/>
      <c r="V118" s="1"/>
      <c r="W118" s="1"/>
      <c r="X118" s="1"/>
      <c r="Y118" s="1"/>
      <c r="Z118" s="1"/>
      <c r="AA118" s="1"/>
      <c r="AB118" s="29"/>
      <c r="AC118" s="29"/>
      <c r="AD118" s="29"/>
      <c r="AE118" s="29"/>
      <c r="AF118" s="29"/>
      <c r="AG118" s="29"/>
      <c r="AH118" s="331">
        <v>2</v>
      </c>
      <c r="AI118" s="331"/>
      <c r="AJ118" s="331"/>
      <c r="AK118" s="331"/>
      <c r="AL118" s="158"/>
      <c r="AM118" s="158"/>
      <c r="AN118" s="331">
        <v>7</v>
      </c>
      <c r="AO118" s="331"/>
      <c r="AP118" s="331"/>
      <c r="AQ118" s="331"/>
      <c r="AR118" s="332"/>
      <c r="AS118" s="307" t="s">
        <v>121</v>
      </c>
      <c r="AT118" s="308"/>
      <c r="AU118" s="308"/>
      <c r="AV118" s="308"/>
      <c r="AW118" s="308"/>
      <c r="AX118" s="309"/>
      <c r="AY118" s="1"/>
      <c r="AZ118" s="1"/>
      <c r="BA118" s="1"/>
      <c r="BB118" s="1"/>
      <c r="BC118" s="1"/>
      <c r="BD118" s="1"/>
      <c r="BE118" s="7"/>
      <c r="BF118" s="189"/>
      <c r="BG118" s="7"/>
      <c r="BH118" s="1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</row>
    <row r="119" spans="1:150" ht="15" customHeight="1" x14ac:dyDescent="0.25">
      <c r="A119" s="9"/>
      <c r="B119" s="9"/>
      <c r="C119" s="151"/>
      <c r="D119" s="151"/>
      <c r="E119" s="135"/>
      <c r="F119" s="135"/>
      <c r="G119" s="135"/>
      <c r="H119" s="135"/>
      <c r="I119" s="135"/>
      <c r="J119" s="135"/>
      <c r="K119" s="135"/>
      <c r="L119" s="135"/>
      <c r="M119" s="135"/>
      <c r="N119" s="151"/>
      <c r="O119" s="9"/>
      <c r="P119" s="9"/>
      <c r="Q119" s="9"/>
      <c r="R119" s="9"/>
      <c r="S119" s="9"/>
      <c r="T119" s="9"/>
      <c r="U119" s="135"/>
      <c r="V119" s="152"/>
      <c r="W119" s="152"/>
      <c r="X119" s="152"/>
      <c r="Y119" s="152"/>
      <c r="Z119" s="152"/>
      <c r="AA119" s="152"/>
      <c r="AB119" s="153"/>
      <c r="AC119" s="153"/>
      <c r="AD119" s="153"/>
      <c r="AE119" s="153"/>
      <c r="AF119" s="153"/>
      <c r="AG119" s="153"/>
      <c r="AH119" s="331">
        <v>3</v>
      </c>
      <c r="AI119" s="331"/>
      <c r="AJ119" s="331"/>
      <c r="AK119" s="331"/>
      <c r="AL119" s="158"/>
      <c r="AM119" s="158"/>
      <c r="AN119" s="331">
        <v>12</v>
      </c>
      <c r="AO119" s="331"/>
      <c r="AP119" s="331"/>
      <c r="AQ119" s="331"/>
      <c r="AR119" s="332"/>
      <c r="AS119" s="307"/>
      <c r="AT119" s="308"/>
      <c r="AU119" s="308"/>
      <c r="AV119" s="308"/>
      <c r="AW119" s="308"/>
      <c r="AX119" s="309"/>
      <c r="AY119" s="1"/>
      <c r="AZ119" s="1"/>
      <c r="BA119" s="1"/>
      <c r="BB119" s="1"/>
      <c r="BC119" s="1"/>
      <c r="BD119" s="1"/>
      <c r="BH119" s="1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</row>
    <row r="120" spans="1:150" ht="15" customHeight="1" x14ac:dyDescent="0.25">
      <c r="A120" s="9"/>
      <c r="B120" s="9"/>
      <c r="C120" s="151"/>
      <c r="D120" s="151"/>
      <c r="E120" s="135"/>
      <c r="F120" s="135"/>
      <c r="G120" s="135"/>
      <c r="H120" s="135"/>
      <c r="I120" s="135"/>
      <c r="J120" s="135"/>
      <c r="K120" s="135"/>
      <c r="L120" s="135"/>
      <c r="M120" s="135"/>
      <c r="N120" s="151"/>
      <c r="O120" s="9"/>
      <c r="P120" s="9"/>
      <c r="Q120" s="9"/>
      <c r="R120" s="9"/>
      <c r="S120" s="9"/>
      <c r="T120" s="9"/>
      <c r="U120" s="135"/>
      <c r="V120" s="152"/>
      <c r="W120" s="152"/>
      <c r="X120" s="152"/>
      <c r="Y120" s="152"/>
      <c r="Z120" s="152"/>
      <c r="AA120" s="152"/>
      <c r="AB120" s="153"/>
      <c r="AC120" s="153"/>
      <c r="AD120" s="153"/>
      <c r="AE120" s="153"/>
      <c r="AF120" s="153"/>
      <c r="AG120" s="153"/>
      <c r="AH120" s="331">
        <v>4</v>
      </c>
      <c r="AI120" s="331"/>
      <c r="AJ120" s="331"/>
      <c r="AK120" s="331"/>
      <c r="AL120" s="158"/>
      <c r="AM120" s="158"/>
      <c r="AN120" s="331">
        <v>12</v>
      </c>
      <c r="AO120" s="331"/>
      <c r="AP120" s="331"/>
      <c r="AQ120" s="331"/>
      <c r="AR120" s="332"/>
      <c r="AS120" s="307"/>
      <c r="AT120" s="308"/>
      <c r="AU120" s="308"/>
      <c r="AV120" s="308"/>
      <c r="AW120" s="308"/>
      <c r="AX120" s="309"/>
      <c r="AY120" s="1"/>
      <c r="AZ120" s="1"/>
      <c r="BA120" s="1"/>
      <c r="BB120" s="1"/>
      <c r="BC120" s="1"/>
      <c r="BD120" s="1"/>
      <c r="BH120" s="1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</row>
    <row r="121" spans="1:150" ht="13.2" x14ac:dyDescent="0.25">
      <c r="A121" s="9"/>
      <c r="B121" s="9"/>
      <c r="C121" s="151"/>
      <c r="D121" s="151"/>
      <c r="E121" s="135"/>
      <c r="F121" s="135"/>
      <c r="G121" s="135"/>
      <c r="H121" s="135"/>
      <c r="I121" s="135"/>
      <c r="J121" s="135"/>
      <c r="K121" s="135"/>
      <c r="L121" s="135"/>
      <c r="M121" s="135"/>
      <c r="N121" s="154"/>
      <c r="O121" s="135"/>
      <c r="P121" s="135"/>
      <c r="Q121" s="135"/>
      <c r="R121" s="135"/>
      <c r="S121" s="135"/>
      <c r="T121" s="135"/>
      <c r="U121" s="154"/>
      <c r="V121" s="136"/>
      <c r="W121" s="136"/>
      <c r="X121" s="136"/>
      <c r="Y121" s="136"/>
      <c r="Z121" s="136"/>
      <c r="AA121" s="136"/>
      <c r="AB121" s="154"/>
      <c r="AC121" s="136"/>
      <c r="AD121" s="136"/>
      <c r="AE121" s="136"/>
      <c r="AF121" s="136"/>
      <c r="AG121" s="136"/>
      <c r="AH121" s="332">
        <v>5</v>
      </c>
      <c r="AI121" s="338"/>
      <c r="AJ121" s="338"/>
      <c r="AK121" s="339"/>
      <c r="AL121" s="161"/>
      <c r="AM121" s="161"/>
      <c r="AN121" s="332">
        <v>12</v>
      </c>
      <c r="AO121" s="338"/>
      <c r="AP121" s="338"/>
      <c r="AQ121" s="338"/>
      <c r="AR121" s="338"/>
      <c r="AS121" s="307"/>
      <c r="AT121" s="308"/>
      <c r="AU121" s="308"/>
      <c r="AV121" s="308"/>
      <c r="AW121" s="308"/>
      <c r="AX121" s="309"/>
      <c r="AY121" s="1"/>
      <c r="AZ121" s="1"/>
      <c r="BA121" s="1"/>
      <c r="BB121" s="1"/>
      <c r="BC121" s="1"/>
      <c r="BD121" s="1"/>
      <c r="BH121" s="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</row>
    <row r="122" spans="1:150" ht="13.2" x14ac:dyDescent="0.25">
      <c r="A122" s="9"/>
      <c r="B122" s="9"/>
      <c r="C122" s="151"/>
      <c r="D122" s="151"/>
      <c r="E122" s="135"/>
      <c r="F122" s="135"/>
      <c r="G122" s="135"/>
      <c r="H122" s="135"/>
      <c r="I122" s="135"/>
      <c r="J122" s="135"/>
      <c r="K122" s="135"/>
      <c r="L122" s="135"/>
      <c r="M122" s="135"/>
      <c r="N122" s="154"/>
      <c r="O122" s="135"/>
      <c r="P122" s="135"/>
      <c r="Q122" s="135"/>
      <c r="R122" s="135"/>
      <c r="S122" s="135"/>
      <c r="T122" s="135"/>
      <c r="U122" s="154"/>
      <c r="V122" s="135"/>
      <c r="W122" s="135"/>
      <c r="X122" s="135"/>
      <c r="Y122" s="135"/>
      <c r="Z122" s="135"/>
      <c r="AA122" s="135"/>
      <c r="AB122" s="154"/>
      <c r="AC122" s="135"/>
      <c r="AD122" s="135"/>
      <c r="AE122" s="135"/>
      <c r="AF122" s="135"/>
      <c r="AG122" s="135"/>
      <c r="AH122" s="332">
        <v>6</v>
      </c>
      <c r="AI122" s="338"/>
      <c r="AJ122" s="338"/>
      <c r="AK122" s="339"/>
      <c r="AL122" s="161"/>
      <c r="AM122" s="161"/>
      <c r="AN122" s="332">
        <v>0</v>
      </c>
      <c r="AO122" s="338"/>
      <c r="AP122" s="338"/>
      <c r="AQ122" s="338"/>
      <c r="AR122" s="338"/>
      <c r="AS122" s="307"/>
      <c r="AT122" s="308"/>
      <c r="AU122" s="308"/>
      <c r="AV122" s="308"/>
      <c r="AW122" s="308"/>
      <c r="AX122" s="309"/>
      <c r="AY122" s="1"/>
      <c r="AZ122" s="1"/>
      <c r="BA122" s="1"/>
      <c r="BB122" s="1"/>
      <c r="BC122" s="1"/>
      <c r="BD122" s="1"/>
      <c r="BH122" s="1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</row>
    <row r="123" spans="1:150" ht="13.2" x14ac:dyDescent="0.25">
      <c r="A123" s="9"/>
      <c r="B123" s="9"/>
      <c r="C123" s="151"/>
      <c r="D123" s="151"/>
      <c r="E123" s="135"/>
      <c r="F123" s="135"/>
      <c r="G123" s="135"/>
      <c r="H123" s="135"/>
      <c r="I123" s="135"/>
      <c r="J123" s="135"/>
      <c r="K123" s="135"/>
      <c r="L123" s="135"/>
      <c r="M123" s="135"/>
      <c r="N123" s="154"/>
      <c r="O123" s="135"/>
      <c r="P123" s="135"/>
      <c r="Q123" s="135"/>
      <c r="R123" s="135"/>
      <c r="S123" s="135"/>
      <c r="T123" s="135"/>
      <c r="U123" s="154"/>
      <c r="V123" s="135"/>
      <c r="W123" s="135"/>
      <c r="X123" s="135"/>
      <c r="Y123" s="135"/>
      <c r="Z123" s="135"/>
      <c r="AA123" s="135"/>
      <c r="AB123" s="154"/>
      <c r="AC123" s="135"/>
      <c r="AD123" s="135"/>
      <c r="AE123" s="135"/>
      <c r="AF123" s="135"/>
      <c r="AG123" s="135"/>
      <c r="AH123" s="135"/>
      <c r="AI123" s="154"/>
      <c r="AJ123" s="135"/>
      <c r="AK123" s="135"/>
      <c r="AL123" s="135"/>
      <c r="AM123" s="135"/>
      <c r="AN123" s="135"/>
      <c r="AO123" s="135"/>
      <c r="AP123" s="154"/>
      <c r="AR123" s="135"/>
      <c r="AS123" s="135"/>
      <c r="AT123" s="135"/>
      <c r="AU123" s="135"/>
      <c r="AV123" s="135"/>
      <c r="AW123" s="154"/>
      <c r="AY123" s="135"/>
      <c r="AZ123" s="135"/>
      <c r="BA123" s="135"/>
      <c r="BB123" s="135"/>
      <c r="BC123" s="135"/>
      <c r="BD123" s="154"/>
      <c r="BH123" s="1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</row>
    <row r="124" spans="1:150" ht="13.2" x14ac:dyDescent="0.25">
      <c r="A124" s="9"/>
      <c r="B124" s="9"/>
      <c r="C124" s="151"/>
      <c r="D124" s="151"/>
      <c r="E124" s="135"/>
      <c r="F124" s="135"/>
      <c r="G124" s="135"/>
      <c r="H124" s="135"/>
      <c r="I124" s="135"/>
      <c r="J124" s="135"/>
      <c r="K124" s="135"/>
      <c r="L124" s="135"/>
      <c r="M124" s="135"/>
      <c r="N124" s="154"/>
      <c r="O124" s="135"/>
      <c r="P124" s="135"/>
      <c r="Q124" s="135"/>
      <c r="R124" s="135"/>
      <c r="S124" s="135"/>
      <c r="T124" s="135"/>
      <c r="U124" s="154"/>
      <c r="V124" s="135"/>
      <c r="W124" s="135"/>
      <c r="X124" s="135"/>
      <c r="Y124" s="135"/>
      <c r="Z124" s="135"/>
      <c r="AA124" s="135"/>
      <c r="AB124" s="154"/>
      <c r="AC124" s="135"/>
      <c r="AD124" s="135"/>
      <c r="AE124" s="135"/>
      <c r="AF124" s="135"/>
      <c r="AG124" s="135"/>
      <c r="AH124" s="135"/>
      <c r="AI124" s="154"/>
      <c r="AJ124" s="135"/>
      <c r="AK124" s="135"/>
      <c r="AL124" s="135"/>
      <c r="AM124" s="135"/>
      <c r="AN124" s="135"/>
      <c r="AO124" s="135"/>
      <c r="AP124" s="154"/>
      <c r="AR124" s="135"/>
      <c r="AS124" s="135"/>
      <c r="AT124" s="135"/>
      <c r="AU124" s="135"/>
      <c r="AV124" s="135"/>
      <c r="AW124" s="154"/>
      <c r="AY124" s="135"/>
      <c r="AZ124" s="135"/>
      <c r="BA124" s="135"/>
      <c r="BB124" s="135"/>
      <c r="BC124" s="135"/>
      <c r="BD124" s="154"/>
      <c r="BE124" s="137"/>
      <c r="BF124" s="191"/>
      <c r="BG124" s="137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</row>
    <row r="125" spans="1:150" ht="13.2" x14ac:dyDescent="0.25">
      <c r="E125"/>
      <c r="F125"/>
      <c r="G125"/>
      <c r="H125"/>
      <c r="I125"/>
      <c r="J125"/>
      <c r="K125"/>
      <c r="L125"/>
      <c r="M125" s="173"/>
      <c r="N125" s="151"/>
      <c r="O125"/>
      <c r="P125"/>
      <c r="Q125"/>
      <c r="R125"/>
      <c r="S125"/>
      <c r="T125"/>
      <c r="U125" s="173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 s="137"/>
      <c r="AR125"/>
      <c r="AS125"/>
      <c r="AT125"/>
      <c r="AU125"/>
      <c r="AV125"/>
      <c r="AW125"/>
      <c r="AX125" s="137"/>
      <c r="AY125"/>
      <c r="AZ125"/>
      <c r="BA125"/>
      <c r="BB125"/>
      <c r="BC125"/>
      <c r="BD125"/>
      <c r="BE125"/>
      <c r="BF125" s="29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</row>
    <row r="126" spans="1:150" ht="13.2" x14ac:dyDescent="0.25">
      <c r="B126"/>
      <c r="C126" s="173"/>
      <c r="D126" s="173"/>
      <c r="E126"/>
      <c r="F126"/>
      <c r="G126"/>
      <c r="H126"/>
      <c r="I126"/>
      <c r="J126"/>
      <c r="K126"/>
      <c r="L126"/>
      <c r="M126" s="173"/>
      <c r="N126" s="151"/>
      <c r="O126"/>
      <c r="P126"/>
      <c r="Q126"/>
      <c r="R126"/>
      <c r="S126"/>
      <c r="T126"/>
      <c r="U126" s="173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 s="137"/>
      <c r="AR126"/>
      <c r="AS126"/>
      <c r="AT126"/>
      <c r="AU126"/>
      <c r="AV126"/>
      <c r="AW126"/>
      <c r="AX126" s="137"/>
      <c r="AY126"/>
      <c r="AZ126"/>
      <c r="BA126"/>
      <c r="BB126"/>
      <c r="BC126"/>
      <c r="BD126"/>
      <c r="BE126"/>
      <c r="BF126" s="29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</row>
    <row r="127" spans="1:150" ht="13.2" x14ac:dyDescent="0.25">
      <c r="B127"/>
      <c r="C127" s="173"/>
      <c r="D127" s="173"/>
      <c r="E127"/>
      <c r="F127"/>
      <c r="G127"/>
      <c r="H127"/>
      <c r="I127"/>
      <c r="J127"/>
      <c r="K127"/>
      <c r="L127"/>
      <c r="M127" s="173"/>
      <c r="N127" s="151"/>
      <c r="O127"/>
      <c r="P127"/>
      <c r="Q127"/>
      <c r="R127"/>
      <c r="S127"/>
      <c r="T127"/>
      <c r="U127" s="173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 s="137"/>
      <c r="AR127"/>
      <c r="AS127"/>
      <c r="AT127"/>
      <c r="AU127"/>
      <c r="AV127"/>
      <c r="AW127"/>
      <c r="AX127" s="137"/>
      <c r="AY127"/>
      <c r="AZ127"/>
      <c r="BA127"/>
      <c r="BB127"/>
      <c r="BC127"/>
      <c r="BD127"/>
      <c r="BE127"/>
      <c r="BF127" s="29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</row>
    <row r="128" spans="1:150" ht="13.2" x14ac:dyDescent="0.25">
      <c r="B128"/>
      <c r="C128" s="173"/>
      <c r="D128" s="173"/>
      <c r="E128"/>
      <c r="F128"/>
      <c r="G128"/>
      <c r="H128"/>
      <c r="I128"/>
      <c r="J128"/>
      <c r="K128"/>
      <c r="L128"/>
      <c r="M128" s="173"/>
      <c r="N128" s="151"/>
      <c r="O128"/>
      <c r="P128"/>
      <c r="Q128"/>
      <c r="R128"/>
      <c r="S128"/>
      <c r="T128"/>
      <c r="U128" s="173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 s="137"/>
      <c r="AR128"/>
      <c r="AS128"/>
      <c r="AT128"/>
      <c r="AU128"/>
      <c r="AV128"/>
      <c r="AW128"/>
      <c r="AX128" s="137"/>
      <c r="AY128"/>
      <c r="AZ128"/>
      <c r="BA128"/>
      <c r="BB128"/>
      <c r="BC128"/>
      <c r="BD128"/>
      <c r="BE128"/>
      <c r="BF128" s="29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</row>
    <row r="129" spans="2:77" ht="13.2" x14ac:dyDescent="0.25">
      <c r="B129"/>
      <c r="C129" s="173"/>
      <c r="D129" s="173"/>
      <c r="E129"/>
      <c r="F129"/>
      <c r="G129"/>
      <c r="H129"/>
      <c r="I129"/>
      <c r="J129"/>
      <c r="K129"/>
      <c r="L129"/>
      <c r="M129" s="173"/>
      <c r="N129" s="151"/>
      <c r="O129"/>
      <c r="P129"/>
      <c r="Q129"/>
      <c r="R129"/>
      <c r="S129"/>
      <c r="T129"/>
      <c r="U129" s="173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 s="137"/>
      <c r="AR129"/>
      <c r="AS129"/>
      <c r="AT129"/>
      <c r="AU129"/>
      <c r="AV129"/>
      <c r="AW129"/>
      <c r="AX129" s="137"/>
      <c r="AY129"/>
      <c r="AZ129"/>
      <c r="BA129"/>
      <c r="BB129"/>
      <c r="BC129"/>
      <c r="BD129"/>
      <c r="BE129"/>
      <c r="BF129" s="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</row>
    <row r="130" spans="2:77" ht="13.2" x14ac:dyDescent="0.25">
      <c r="B130"/>
      <c r="C130" s="173"/>
      <c r="D130" s="173"/>
      <c r="E130"/>
      <c r="F130"/>
      <c r="G130"/>
      <c r="H130"/>
      <c r="I130"/>
      <c r="J130"/>
      <c r="K130"/>
      <c r="L130"/>
      <c r="M130" s="173"/>
      <c r="N130" s="151"/>
      <c r="O130"/>
      <c r="P130"/>
      <c r="Q130"/>
      <c r="R130"/>
      <c r="S130"/>
      <c r="T130"/>
      <c r="U130" s="173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 s="137"/>
      <c r="AR130"/>
      <c r="AS130"/>
      <c r="AT130"/>
      <c r="AU130"/>
      <c r="AV130"/>
      <c r="AW130"/>
      <c r="AX130" s="137"/>
      <c r="AY130"/>
      <c r="AZ130"/>
      <c r="BA130"/>
      <c r="BB130"/>
      <c r="BC130"/>
      <c r="BD130"/>
      <c r="BE130"/>
      <c r="BF130" s="29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</row>
    <row r="131" spans="2:77" ht="13.2" x14ac:dyDescent="0.25">
      <c r="B131"/>
      <c r="C131" s="173"/>
      <c r="D131" s="173"/>
      <c r="E131"/>
      <c r="F131"/>
      <c r="G131"/>
      <c r="H131"/>
      <c r="I131"/>
      <c r="J131"/>
      <c r="K131"/>
      <c r="L131"/>
      <c r="M131" s="173"/>
      <c r="N131" s="151"/>
      <c r="O131"/>
      <c r="P131"/>
      <c r="Q131"/>
      <c r="R131"/>
      <c r="S131"/>
      <c r="T131"/>
      <c r="U131" s="173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 s="137"/>
      <c r="AR131"/>
      <c r="AS131"/>
      <c r="AT131"/>
      <c r="AU131"/>
      <c r="AV131"/>
      <c r="AW131"/>
      <c r="AX131" s="137"/>
      <c r="AY131"/>
      <c r="AZ131"/>
      <c r="BA131"/>
      <c r="BB131"/>
      <c r="BC131"/>
      <c r="BD131"/>
      <c r="BE131"/>
      <c r="BF131" s="29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</row>
    <row r="132" spans="2:77" ht="13.2" x14ac:dyDescent="0.25">
      <c r="B132"/>
      <c r="C132" s="173"/>
      <c r="D132" s="173"/>
      <c r="E132"/>
      <c r="F132"/>
      <c r="G132"/>
      <c r="H132"/>
      <c r="I132"/>
      <c r="J132"/>
      <c r="K132"/>
      <c r="L132"/>
      <c r="M132" s="173"/>
      <c r="N132" s="151"/>
      <c r="O132"/>
      <c r="P132"/>
      <c r="Q132"/>
      <c r="R132"/>
      <c r="S132"/>
      <c r="T132"/>
      <c r="U132" s="173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 s="137"/>
      <c r="AR132"/>
      <c r="AS132"/>
      <c r="AT132"/>
      <c r="AU132"/>
      <c r="AV132"/>
      <c r="AW132"/>
      <c r="AX132" s="137"/>
      <c r="AY132"/>
      <c r="AZ132"/>
      <c r="BA132"/>
      <c r="BB132"/>
      <c r="BC132"/>
      <c r="BD132"/>
      <c r="BE132"/>
      <c r="BF132" s="29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</row>
    <row r="133" spans="2:77" ht="13.2" x14ac:dyDescent="0.25">
      <c r="B133"/>
      <c r="C133" s="173"/>
      <c r="D133" s="173"/>
      <c r="E133"/>
      <c r="F133"/>
      <c r="G133"/>
      <c r="H133"/>
      <c r="I133"/>
      <c r="J133"/>
      <c r="K133"/>
      <c r="L133"/>
      <c r="M133" s="173"/>
      <c r="N133" s="151"/>
      <c r="O133"/>
      <c r="P133"/>
      <c r="Q133"/>
      <c r="R133"/>
      <c r="S133"/>
      <c r="T133"/>
      <c r="U133" s="17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 s="137"/>
      <c r="AR133"/>
      <c r="AS133"/>
      <c r="AT133"/>
      <c r="AU133"/>
      <c r="AV133"/>
      <c r="AW133"/>
      <c r="AX133" s="137"/>
      <c r="AY133"/>
      <c r="AZ133"/>
      <c r="BA133"/>
      <c r="BB133"/>
      <c r="BC133"/>
      <c r="BD133"/>
      <c r="BE133"/>
      <c r="BF133" s="29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</row>
    <row r="134" spans="2:77" ht="13.2" x14ac:dyDescent="0.25">
      <c r="B134"/>
      <c r="C134" s="173"/>
      <c r="D134" s="173"/>
      <c r="E134"/>
      <c r="F134"/>
      <c r="G134"/>
      <c r="H134"/>
      <c r="I134"/>
      <c r="J134"/>
      <c r="K134"/>
      <c r="L134"/>
      <c r="M134" s="173"/>
      <c r="N134" s="151"/>
      <c r="O134"/>
      <c r="P134"/>
      <c r="Q134"/>
      <c r="R134"/>
      <c r="S134"/>
      <c r="T134"/>
      <c r="U134" s="173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 s="137"/>
      <c r="AR134"/>
      <c r="AS134"/>
      <c r="AT134"/>
      <c r="AU134"/>
      <c r="AV134"/>
      <c r="AW134"/>
      <c r="AX134" s="137"/>
      <c r="AY134"/>
      <c r="AZ134"/>
      <c r="BA134"/>
      <c r="BB134"/>
      <c r="BC134"/>
      <c r="BD134"/>
      <c r="BE134"/>
      <c r="BF134" s="29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</row>
    <row r="135" spans="2:77" ht="13.2" x14ac:dyDescent="0.25">
      <c r="B135"/>
      <c r="C135" s="173"/>
      <c r="D135" s="173"/>
      <c r="E135"/>
      <c r="F135"/>
      <c r="G135"/>
      <c r="H135"/>
      <c r="I135"/>
      <c r="J135"/>
      <c r="K135"/>
      <c r="L135"/>
      <c r="M135" s="173"/>
      <c r="N135" s="151"/>
      <c r="O135"/>
      <c r="P135"/>
      <c r="Q135"/>
      <c r="R135"/>
      <c r="S135"/>
      <c r="T135"/>
      <c r="U135" s="173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 s="137"/>
      <c r="AR135"/>
      <c r="AS135"/>
      <c r="AT135"/>
      <c r="AU135"/>
      <c r="AV135"/>
      <c r="AW135"/>
      <c r="AX135" s="137"/>
      <c r="AY135"/>
      <c r="AZ135"/>
      <c r="BA135"/>
      <c r="BB135"/>
      <c r="BC135"/>
      <c r="BD135"/>
      <c r="BE135"/>
      <c r="BF135" s="29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</row>
    <row r="136" spans="2:77" ht="13.2" x14ac:dyDescent="0.25">
      <c r="B136"/>
      <c r="C136" s="173"/>
      <c r="D136" s="173"/>
      <c r="E136"/>
      <c r="F136"/>
      <c r="G136"/>
      <c r="H136"/>
      <c r="I136"/>
      <c r="J136"/>
      <c r="K136"/>
      <c r="L136"/>
      <c r="M136" s="173"/>
      <c r="N136" s="151"/>
      <c r="O136"/>
      <c r="P136"/>
      <c r="Q136"/>
      <c r="R136"/>
      <c r="S136"/>
      <c r="T136"/>
      <c r="U136" s="173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 s="137"/>
      <c r="AR136"/>
      <c r="AS136"/>
      <c r="AT136"/>
      <c r="AU136"/>
      <c r="AV136"/>
      <c r="AW136"/>
      <c r="AX136" s="137"/>
      <c r="AY136"/>
      <c r="AZ136"/>
      <c r="BA136"/>
      <c r="BB136"/>
      <c r="BC136"/>
      <c r="BD136"/>
      <c r="BE136"/>
      <c r="BF136" s="29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</row>
    <row r="137" spans="2:77" ht="13.2" x14ac:dyDescent="0.25">
      <c r="B137"/>
      <c r="C137" s="173"/>
      <c r="D137" s="173"/>
      <c r="E137"/>
      <c r="F137"/>
      <c r="G137"/>
      <c r="H137"/>
      <c r="I137"/>
      <c r="J137"/>
      <c r="K137"/>
      <c r="L137"/>
      <c r="M137" s="173"/>
      <c r="N137" s="151"/>
      <c r="O137"/>
      <c r="P137"/>
      <c r="Q137"/>
      <c r="R137"/>
      <c r="S137"/>
      <c r="T137"/>
      <c r="U137" s="173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 s="137"/>
      <c r="AR137"/>
      <c r="AS137"/>
      <c r="AT137"/>
      <c r="AU137"/>
      <c r="AV137"/>
      <c r="AW137"/>
      <c r="AX137" s="137"/>
      <c r="AY137"/>
      <c r="AZ137"/>
      <c r="BA137"/>
      <c r="BB137"/>
      <c r="BC137"/>
      <c r="BD137"/>
      <c r="BE137"/>
      <c r="BF137" s="29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</row>
    <row r="138" spans="2:77" ht="13.2" x14ac:dyDescent="0.25">
      <c r="B138"/>
      <c r="C138" s="173"/>
      <c r="D138" s="173"/>
      <c r="E138"/>
      <c r="F138"/>
      <c r="G138"/>
      <c r="H138"/>
      <c r="I138"/>
      <c r="J138"/>
      <c r="K138"/>
      <c r="L138"/>
      <c r="M138" s="173"/>
      <c r="N138" s="151"/>
      <c r="O138"/>
      <c r="P138"/>
      <c r="Q138"/>
      <c r="R138"/>
      <c r="S138"/>
      <c r="T138"/>
      <c r="U138" s="173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 s="137"/>
      <c r="AR138"/>
      <c r="AS138"/>
      <c r="AT138"/>
      <c r="AU138"/>
      <c r="AV138"/>
      <c r="AW138"/>
      <c r="AX138" s="137"/>
      <c r="AY138"/>
      <c r="AZ138"/>
      <c r="BA138"/>
      <c r="BB138"/>
      <c r="BC138"/>
      <c r="BD138"/>
      <c r="BE138"/>
      <c r="BF138" s="29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</row>
    <row r="139" spans="2:77" ht="13.2" x14ac:dyDescent="0.25">
      <c r="B139"/>
      <c r="C139" s="173"/>
      <c r="D139" s="173"/>
      <c r="E139"/>
      <c r="F139"/>
      <c r="G139"/>
      <c r="H139"/>
      <c r="I139"/>
      <c r="J139"/>
      <c r="K139"/>
      <c r="L139"/>
      <c r="M139" s="173"/>
      <c r="N139" s="151"/>
      <c r="O139"/>
      <c r="P139"/>
      <c r="Q139"/>
      <c r="R139"/>
      <c r="S139"/>
      <c r="T139"/>
      <c r="U139" s="173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 s="137"/>
      <c r="AR139"/>
      <c r="AS139"/>
      <c r="AT139"/>
      <c r="AU139"/>
      <c r="AV139"/>
      <c r="AW139"/>
      <c r="AX139" s="137"/>
      <c r="AY139"/>
      <c r="AZ139"/>
      <c r="BA139"/>
      <c r="BB139"/>
      <c r="BC139"/>
      <c r="BD139"/>
      <c r="BE139"/>
      <c r="BF139" s="2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</row>
    <row r="140" spans="2:77" ht="13.2" x14ac:dyDescent="0.25">
      <c r="B140"/>
      <c r="C140" s="173"/>
      <c r="D140" s="173"/>
      <c r="E140"/>
      <c r="F140"/>
      <c r="G140"/>
      <c r="H140"/>
      <c r="I140"/>
      <c r="J140"/>
      <c r="K140"/>
      <c r="L140"/>
      <c r="M140" s="173"/>
      <c r="N140" s="151"/>
      <c r="O140"/>
      <c r="P140"/>
      <c r="Q140"/>
      <c r="R140"/>
      <c r="S140"/>
      <c r="T140"/>
      <c r="U140" s="173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 s="137"/>
      <c r="AR140"/>
      <c r="AS140"/>
      <c r="AT140"/>
      <c r="AU140"/>
      <c r="AV140"/>
      <c r="AW140"/>
      <c r="AX140" s="137"/>
      <c r="AY140"/>
      <c r="AZ140"/>
      <c r="BA140"/>
      <c r="BB140"/>
      <c r="BC140"/>
      <c r="BD140"/>
      <c r="BE140"/>
      <c r="BF140" s="29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</row>
    <row r="141" spans="2:77" ht="13.2" x14ac:dyDescent="0.25">
      <c r="B141"/>
      <c r="C141" s="173"/>
      <c r="D141" s="173"/>
      <c r="E141"/>
      <c r="F141"/>
      <c r="G141"/>
      <c r="H141"/>
      <c r="I141"/>
      <c r="J141"/>
      <c r="K141"/>
      <c r="L141"/>
      <c r="M141" s="173"/>
      <c r="N141" s="151"/>
      <c r="O141"/>
      <c r="P141"/>
      <c r="Q141"/>
      <c r="R141"/>
      <c r="S141"/>
      <c r="T141"/>
      <c r="U141" s="173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 s="137"/>
      <c r="AR141"/>
      <c r="AS141"/>
      <c r="AT141"/>
      <c r="AU141"/>
      <c r="AV141"/>
      <c r="AW141"/>
      <c r="AX141" s="137"/>
      <c r="AY141"/>
      <c r="AZ141"/>
      <c r="BA141"/>
      <c r="BB141"/>
      <c r="BC141"/>
      <c r="BD141"/>
      <c r="BE141"/>
      <c r="BF141" s="29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</row>
    <row r="142" spans="2:77" ht="13.2" x14ac:dyDescent="0.25">
      <c r="B142"/>
      <c r="C142" s="173"/>
      <c r="D142" s="173"/>
      <c r="E142"/>
      <c r="F142"/>
      <c r="G142"/>
      <c r="H142"/>
      <c r="I142"/>
      <c r="J142"/>
      <c r="K142"/>
      <c r="L142"/>
      <c r="M142" s="173"/>
      <c r="N142" s="151"/>
      <c r="O142"/>
      <c r="P142"/>
      <c r="Q142"/>
      <c r="R142"/>
      <c r="S142"/>
      <c r="T142"/>
      <c r="U142" s="173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 s="137"/>
      <c r="AR142"/>
      <c r="AS142"/>
      <c r="AT142"/>
      <c r="AU142"/>
      <c r="AV142"/>
      <c r="AW142"/>
      <c r="AX142" s="137"/>
      <c r="AY142"/>
      <c r="AZ142"/>
      <c r="BA142"/>
      <c r="BB142"/>
      <c r="BC142"/>
      <c r="BD142"/>
      <c r="BE142"/>
      <c r="BF142" s="29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</row>
    <row r="143" spans="2:77" ht="13.2" x14ac:dyDescent="0.25">
      <c r="B143"/>
      <c r="C143" s="173"/>
      <c r="D143" s="173"/>
      <c r="E143"/>
      <c r="F143"/>
      <c r="G143"/>
      <c r="H143"/>
      <c r="I143"/>
      <c r="J143"/>
      <c r="K143"/>
      <c r="L143"/>
      <c r="M143" s="173"/>
      <c r="N143" s="151"/>
      <c r="O143"/>
      <c r="P143"/>
      <c r="Q143"/>
      <c r="R143"/>
      <c r="S143"/>
      <c r="T143"/>
      <c r="U143" s="17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 s="137"/>
      <c r="AR143"/>
      <c r="AS143"/>
      <c r="AT143"/>
      <c r="AU143"/>
      <c r="AV143"/>
      <c r="AW143"/>
      <c r="AX143" s="137"/>
      <c r="AY143"/>
      <c r="AZ143"/>
      <c r="BA143"/>
      <c r="BB143"/>
      <c r="BC143"/>
      <c r="BD143"/>
      <c r="BE143"/>
      <c r="BF143" s="29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</row>
    <row r="144" spans="2:77" ht="13.2" x14ac:dyDescent="0.25">
      <c r="B144"/>
      <c r="C144" s="173"/>
      <c r="D144" s="173"/>
      <c r="E144"/>
      <c r="F144"/>
      <c r="G144"/>
      <c r="H144"/>
      <c r="I144"/>
      <c r="J144"/>
      <c r="K144"/>
      <c r="L144"/>
      <c r="M144" s="173"/>
      <c r="N144" s="151"/>
      <c r="O144"/>
      <c r="P144"/>
      <c r="Q144"/>
      <c r="R144"/>
      <c r="S144"/>
      <c r="T144"/>
      <c r="U144" s="173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 s="137"/>
      <c r="AR144"/>
      <c r="AS144"/>
      <c r="AT144"/>
      <c r="AU144"/>
      <c r="AV144"/>
      <c r="AW144"/>
      <c r="AX144" s="137"/>
      <c r="AY144"/>
      <c r="AZ144"/>
      <c r="BA144"/>
      <c r="BB144"/>
      <c r="BC144"/>
      <c r="BD144"/>
      <c r="BE144"/>
      <c r="BF144" s="29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</row>
    <row r="145" spans="2:77" ht="13.2" x14ac:dyDescent="0.25">
      <c r="B145"/>
      <c r="C145" s="173"/>
      <c r="D145" s="173"/>
      <c r="E145"/>
      <c r="F145"/>
      <c r="G145"/>
      <c r="H145"/>
      <c r="I145"/>
      <c r="J145"/>
      <c r="K145"/>
      <c r="L145"/>
      <c r="M145" s="173"/>
      <c r="N145" s="151"/>
      <c r="O145"/>
      <c r="P145"/>
      <c r="Q145"/>
      <c r="R145"/>
      <c r="S145"/>
      <c r="T145"/>
      <c r="U145" s="173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 s="137"/>
      <c r="AR145"/>
      <c r="AS145"/>
      <c r="AT145"/>
      <c r="AU145"/>
      <c r="AV145"/>
      <c r="AW145"/>
      <c r="AX145" s="137"/>
      <c r="AY145"/>
      <c r="AZ145"/>
      <c r="BA145"/>
      <c r="BB145"/>
      <c r="BC145"/>
      <c r="BD145"/>
      <c r="BE145"/>
      <c r="BF145" s="29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</row>
    <row r="146" spans="2:77" ht="13.2" x14ac:dyDescent="0.25">
      <c r="B146"/>
      <c r="C146" s="173"/>
      <c r="D146" s="173"/>
      <c r="E146"/>
      <c r="F146"/>
      <c r="G146"/>
      <c r="H146"/>
      <c r="I146"/>
      <c r="J146"/>
      <c r="K146"/>
      <c r="L146"/>
      <c r="M146" s="173"/>
      <c r="N146" s="151"/>
      <c r="O146"/>
      <c r="P146"/>
      <c r="Q146"/>
      <c r="R146"/>
      <c r="S146"/>
      <c r="T146"/>
      <c r="U146" s="173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 s="137"/>
      <c r="AR146"/>
      <c r="AS146"/>
      <c r="AT146"/>
      <c r="AU146"/>
      <c r="AV146"/>
      <c r="AW146"/>
      <c r="AX146" s="137"/>
      <c r="AY146"/>
      <c r="AZ146"/>
      <c r="BA146"/>
      <c r="BB146"/>
      <c r="BC146"/>
      <c r="BD146"/>
      <c r="BE146"/>
      <c r="BF146" s="29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</row>
    <row r="147" spans="2:77" ht="13.2" x14ac:dyDescent="0.25">
      <c r="B147"/>
      <c r="C147" s="173"/>
      <c r="D147" s="173"/>
      <c r="E147"/>
      <c r="F147"/>
      <c r="G147"/>
      <c r="H147"/>
      <c r="I147"/>
      <c r="J147"/>
      <c r="K147"/>
      <c r="L147"/>
      <c r="M147" s="173"/>
      <c r="N147" s="151"/>
      <c r="O147"/>
      <c r="P147"/>
      <c r="Q147"/>
      <c r="R147"/>
      <c r="S147"/>
      <c r="T147"/>
      <c r="U147" s="173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 s="137"/>
      <c r="AR147"/>
      <c r="AS147"/>
      <c r="AT147"/>
      <c r="AU147"/>
      <c r="AV147"/>
      <c r="AW147"/>
      <c r="AX147" s="137"/>
      <c r="AY147"/>
      <c r="AZ147"/>
      <c r="BA147"/>
      <c r="BB147"/>
      <c r="BC147"/>
      <c r="BD147"/>
      <c r="BE147"/>
      <c r="BF147" s="29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</row>
    <row r="148" spans="2:77" ht="13.2" x14ac:dyDescent="0.25">
      <c r="B148"/>
      <c r="C148" s="173"/>
      <c r="D148" s="173"/>
      <c r="E148"/>
      <c r="F148"/>
      <c r="G148"/>
      <c r="H148"/>
      <c r="I148"/>
      <c r="J148"/>
      <c r="K148"/>
      <c r="L148"/>
      <c r="M148" s="173"/>
      <c r="N148" s="151"/>
      <c r="O148"/>
      <c r="P148"/>
      <c r="Q148"/>
      <c r="R148"/>
      <c r="S148"/>
      <c r="T148"/>
      <c r="U148" s="173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 s="137"/>
      <c r="AR148"/>
      <c r="AS148"/>
      <c r="AT148"/>
      <c r="AU148"/>
      <c r="AV148"/>
      <c r="AW148"/>
      <c r="AX148" s="137"/>
      <c r="AY148"/>
      <c r="AZ148"/>
      <c r="BA148"/>
      <c r="BB148"/>
      <c r="BC148"/>
      <c r="BD148"/>
      <c r="BE148"/>
      <c r="BF148" s="29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</row>
    <row r="149" spans="2:77" ht="13.2" x14ac:dyDescent="0.25">
      <c r="B149"/>
      <c r="C149" s="173"/>
      <c r="D149" s="173"/>
      <c r="E149"/>
      <c r="F149"/>
      <c r="G149"/>
      <c r="H149"/>
      <c r="I149"/>
      <c r="J149"/>
      <c r="K149"/>
      <c r="L149"/>
      <c r="M149" s="173"/>
      <c r="N149" s="151"/>
      <c r="O149"/>
      <c r="P149"/>
      <c r="Q149"/>
      <c r="R149"/>
      <c r="S149"/>
      <c r="T149"/>
      <c r="U149" s="173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 s="137"/>
      <c r="AR149"/>
      <c r="AS149"/>
      <c r="AT149"/>
      <c r="AU149"/>
      <c r="AV149"/>
      <c r="AW149"/>
      <c r="AX149" s="137"/>
      <c r="AY149"/>
      <c r="AZ149"/>
      <c r="BA149"/>
      <c r="BB149"/>
      <c r="BC149"/>
      <c r="BD149"/>
      <c r="BE149"/>
      <c r="BF149" s="2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</row>
    <row r="150" spans="2:77" ht="13.2" x14ac:dyDescent="0.25">
      <c r="B150"/>
      <c r="C150" s="173"/>
      <c r="D150" s="173"/>
      <c r="E150"/>
      <c r="F150"/>
      <c r="G150"/>
      <c r="H150"/>
      <c r="I150"/>
      <c r="J150"/>
      <c r="K150"/>
      <c r="L150"/>
      <c r="M150" s="173"/>
      <c r="N150" s="151"/>
      <c r="O150"/>
      <c r="P150"/>
      <c r="Q150"/>
      <c r="R150"/>
      <c r="S150"/>
      <c r="T150"/>
      <c r="U150" s="173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 s="137"/>
      <c r="AR150"/>
      <c r="AS150"/>
      <c r="AT150"/>
      <c r="AU150"/>
      <c r="AV150"/>
      <c r="AW150"/>
      <c r="AX150" s="137"/>
      <c r="AY150"/>
      <c r="AZ150"/>
      <c r="BA150"/>
      <c r="BB150"/>
      <c r="BC150"/>
      <c r="BD150"/>
      <c r="BE150"/>
      <c r="BF150" s="29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</row>
    <row r="151" spans="2:77" ht="13.2" x14ac:dyDescent="0.25">
      <c r="B151"/>
      <c r="C151" s="173"/>
      <c r="D151" s="173"/>
      <c r="E151"/>
      <c r="F151"/>
      <c r="G151"/>
      <c r="H151"/>
      <c r="I151"/>
      <c r="J151"/>
      <c r="K151"/>
      <c r="L151"/>
      <c r="M151" s="173"/>
      <c r="N151" s="151"/>
      <c r="O151"/>
      <c r="P151"/>
      <c r="Q151"/>
      <c r="R151"/>
      <c r="S151"/>
      <c r="T151"/>
      <c r="U151" s="173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 s="137"/>
      <c r="AR151"/>
      <c r="AS151"/>
      <c r="AT151"/>
      <c r="AU151"/>
      <c r="AV151"/>
      <c r="AW151"/>
      <c r="AX151" s="137"/>
      <c r="AY151"/>
      <c r="AZ151"/>
      <c r="BA151"/>
      <c r="BB151"/>
      <c r="BC151"/>
      <c r="BD151"/>
      <c r="BE151"/>
      <c r="BF151" s="29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</row>
    <row r="152" spans="2:77" ht="13.2" x14ac:dyDescent="0.25">
      <c r="B152"/>
      <c r="C152" s="173"/>
      <c r="D152" s="173"/>
      <c r="E152"/>
      <c r="F152"/>
      <c r="G152"/>
      <c r="H152"/>
      <c r="I152"/>
      <c r="J152"/>
      <c r="K152"/>
      <c r="L152"/>
      <c r="M152" s="173"/>
      <c r="N152" s="151"/>
      <c r="O152"/>
      <c r="P152"/>
      <c r="Q152"/>
      <c r="R152"/>
      <c r="S152"/>
      <c r="T152"/>
      <c r="U152" s="173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 s="137"/>
      <c r="AR152"/>
      <c r="AS152"/>
      <c r="AT152"/>
      <c r="AU152"/>
      <c r="AV152"/>
      <c r="AW152"/>
      <c r="AX152" s="137"/>
      <c r="AY152"/>
      <c r="AZ152"/>
      <c r="BA152"/>
      <c r="BB152"/>
      <c r="BC152"/>
      <c r="BD152"/>
      <c r="BE152"/>
      <c r="BF152" s="29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</row>
    <row r="153" spans="2:77" ht="13.2" x14ac:dyDescent="0.25">
      <c r="B153"/>
      <c r="C153" s="173"/>
      <c r="D153" s="173"/>
      <c r="E153"/>
      <c r="F153"/>
      <c r="G153"/>
      <c r="H153"/>
      <c r="I153"/>
      <c r="J153"/>
      <c r="K153"/>
      <c r="L153"/>
      <c r="M153" s="173"/>
      <c r="N153" s="151"/>
      <c r="O153"/>
      <c r="P153"/>
      <c r="Q153"/>
      <c r="R153"/>
      <c r="S153"/>
      <c r="T153"/>
      <c r="U153" s="17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 s="137"/>
      <c r="AR153"/>
      <c r="AS153"/>
      <c r="AT153"/>
      <c r="AU153"/>
      <c r="AV153"/>
      <c r="AW153"/>
      <c r="AX153" s="137"/>
      <c r="AY153"/>
      <c r="AZ153"/>
      <c r="BA153"/>
      <c r="BB153"/>
      <c r="BC153"/>
      <c r="BD153"/>
      <c r="BE153"/>
      <c r="BF153" s="29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</row>
    <row r="154" spans="2:77" ht="13.2" x14ac:dyDescent="0.25">
      <c r="B154"/>
      <c r="C154" s="173"/>
      <c r="D154" s="173"/>
      <c r="E154"/>
      <c r="F154"/>
      <c r="G154"/>
      <c r="H154"/>
      <c r="I154"/>
      <c r="J154"/>
      <c r="K154"/>
      <c r="L154"/>
      <c r="M154" s="173"/>
      <c r="N154" s="151"/>
      <c r="O154"/>
      <c r="P154"/>
      <c r="Q154"/>
      <c r="R154"/>
      <c r="S154"/>
      <c r="T154"/>
      <c r="U154" s="173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 s="137"/>
      <c r="AR154"/>
      <c r="AS154"/>
      <c r="AT154"/>
      <c r="AU154"/>
      <c r="AV154"/>
      <c r="AW154"/>
      <c r="AX154" s="137"/>
      <c r="AY154"/>
      <c r="AZ154"/>
      <c r="BA154"/>
      <c r="BB154"/>
      <c r="BC154"/>
      <c r="BD154"/>
      <c r="BE154"/>
      <c r="BF154" s="29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</row>
    <row r="155" spans="2:77" ht="13.2" x14ac:dyDescent="0.25">
      <c r="B155"/>
      <c r="C155" s="173"/>
      <c r="D155" s="173"/>
      <c r="E155"/>
      <c r="F155"/>
      <c r="G155"/>
      <c r="H155"/>
      <c r="I155"/>
      <c r="J155"/>
      <c r="K155"/>
      <c r="L155"/>
      <c r="M155" s="173"/>
      <c r="N155" s="151"/>
      <c r="O155"/>
      <c r="P155"/>
      <c r="Q155"/>
      <c r="R155"/>
      <c r="S155"/>
      <c r="T155"/>
      <c r="U155" s="173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 s="137"/>
      <c r="AR155"/>
      <c r="AS155"/>
      <c r="AT155"/>
      <c r="AU155"/>
      <c r="AV155"/>
      <c r="AW155"/>
      <c r="AX155" s="137"/>
      <c r="AY155"/>
      <c r="AZ155"/>
      <c r="BA155"/>
      <c r="BB155"/>
      <c r="BC155"/>
      <c r="BD155"/>
      <c r="BE155"/>
      <c r="BF155" s="29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</row>
    <row r="156" spans="2:77" ht="13.2" x14ac:dyDescent="0.25">
      <c r="B156"/>
      <c r="C156" s="173"/>
      <c r="D156" s="173"/>
      <c r="E156"/>
      <c r="F156"/>
      <c r="G156"/>
      <c r="H156"/>
      <c r="I156"/>
      <c r="J156"/>
      <c r="K156"/>
      <c r="L156"/>
      <c r="M156" s="173"/>
      <c r="N156" s="151"/>
      <c r="O156"/>
      <c r="P156"/>
      <c r="Q156"/>
      <c r="R156"/>
      <c r="S156"/>
      <c r="T156"/>
      <c r="U156" s="173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 s="137"/>
      <c r="AR156"/>
      <c r="AS156"/>
      <c r="AT156"/>
      <c r="AU156"/>
      <c r="AV156"/>
      <c r="AW156"/>
      <c r="AX156" s="137"/>
      <c r="AY156"/>
      <c r="AZ156"/>
      <c r="BA156"/>
      <c r="BB156"/>
      <c r="BC156"/>
      <c r="BD156"/>
      <c r="BE156"/>
      <c r="BF156" s="29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</row>
    <row r="157" spans="2:77" ht="13.2" x14ac:dyDescent="0.25">
      <c r="B157"/>
      <c r="C157" s="173"/>
      <c r="D157" s="173"/>
      <c r="E157"/>
      <c r="F157"/>
      <c r="G157"/>
      <c r="H157"/>
      <c r="I157"/>
      <c r="J157"/>
      <c r="K157"/>
      <c r="L157"/>
      <c r="M157" s="173"/>
      <c r="N157" s="151"/>
      <c r="O157"/>
      <c r="P157"/>
      <c r="Q157"/>
      <c r="R157"/>
      <c r="S157"/>
      <c r="T157"/>
      <c r="U157" s="173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 s="137"/>
      <c r="AR157"/>
      <c r="AS157"/>
      <c r="AT157"/>
      <c r="AU157"/>
      <c r="AV157"/>
      <c r="AW157"/>
      <c r="AX157" s="137"/>
      <c r="AY157"/>
      <c r="AZ157"/>
      <c r="BA157"/>
      <c r="BB157"/>
      <c r="BC157"/>
      <c r="BD157"/>
      <c r="BE157"/>
      <c r="BF157" s="29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</row>
    <row r="158" spans="2:77" ht="13.2" x14ac:dyDescent="0.25">
      <c r="B158"/>
      <c r="C158" s="173"/>
      <c r="D158" s="173"/>
      <c r="E158"/>
      <c r="F158"/>
      <c r="G158"/>
      <c r="H158"/>
      <c r="I158"/>
      <c r="J158"/>
      <c r="K158"/>
      <c r="L158"/>
      <c r="M158" s="173"/>
      <c r="N158" s="151"/>
      <c r="O158"/>
      <c r="P158"/>
      <c r="Q158"/>
      <c r="R158"/>
      <c r="S158"/>
      <c r="T158"/>
      <c r="U158" s="173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 s="137"/>
      <c r="AR158"/>
      <c r="AS158"/>
      <c r="AT158"/>
      <c r="AU158"/>
      <c r="AV158"/>
      <c r="AW158"/>
      <c r="AX158" s="137"/>
      <c r="AY158"/>
      <c r="AZ158"/>
      <c r="BA158"/>
      <c r="BB158"/>
      <c r="BC158"/>
      <c r="BD158"/>
      <c r="BE158"/>
      <c r="BF158" s="29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</row>
    <row r="159" spans="2:77" ht="13.2" x14ac:dyDescent="0.25">
      <c r="B159"/>
      <c r="C159" s="173"/>
      <c r="D159" s="173"/>
      <c r="E159"/>
      <c r="F159"/>
      <c r="G159"/>
      <c r="H159"/>
      <c r="I159"/>
      <c r="J159"/>
      <c r="K159"/>
      <c r="L159"/>
      <c r="M159" s="173"/>
      <c r="N159" s="151"/>
      <c r="O159"/>
      <c r="P159"/>
      <c r="Q159"/>
      <c r="R159"/>
      <c r="S159"/>
      <c r="T159"/>
      <c r="U159" s="173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 s="137"/>
      <c r="AR159"/>
      <c r="AS159"/>
      <c r="AT159"/>
      <c r="AU159"/>
      <c r="AV159"/>
      <c r="AW159"/>
      <c r="AX159" s="137"/>
      <c r="AY159"/>
      <c r="AZ159"/>
      <c r="BA159"/>
      <c r="BB159"/>
      <c r="BC159"/>
      <c r="BD159"/>
      <c r="BE159"/>
      <c r="BF159" s="2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</row>
    <row r="160" spans="2:77" ht="13.2" x14ac:dyDescent="0.25">
      <c r="B160"/>
      <c r="C160" s="173"/>
      <c r="D160" s="173"/>
      <c r="E160"/>
      <c r="F160"/>
      <c r="G160"/>
      <c r="H160"/>
      <c r="I160"/>
      <c r="J160"/>
      <c r="K160"/>
      <c r="L160"/>
      <c r="M160" s="173"/>
      <c r="N160" s="151"/>
      <c r="O160"/>
      <c r="P160"/>
      <c r="Q160"/>
      <c r="R160"/>
      <c r="S160"/>
      <c r="T160"/>
      <c r="U160" s="173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 s="137"/>
      <c r="AR160"/>
      <c r="AS160"/>
      <c r="AT160"/>
      <c r="AU160"/>
      <c r="AV160"/>
      <c r="AW160"/>
      <c r="AX160" s="137"/>
      <c r="AY160"/>
      <c r="AZ160"/>
      <c r="BA160"/>
      <c r="BB160"/>
      <c r="BC160"/>
      <c r="BD160"/>
      <c r="BE160"/>
      <c r="BF160" s="29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</row>
    <row r="161" spans="2:77" ht="13.2" x14ac:dyDescent="0.25">
      <c r="B161"/>
      <c r="C161" s="173"/>
      <c r="D161" s="173"/>
      <c r="E161"/>
      <c r="F161"/>
      <c r="G161"/>
      <c r="H161"/>
      <c r="I161"/>
      <c r="J161"/>
      <c r="K161"/>
      <c r="L161"/>
      <c r="M161" s="173"/>
      <c r="N161" s="151"/>
      <c r="O161"/>
      <c r="P161"/>
      <c r="Q161"/>
      <c r="R161"/>
      <c r="S161"/>
      <c r="T161"/>
      <c r="U161" s="173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 s="137"/>
      <c r="AR161"/>
      <c r="AS161"/>
      <c r="AT161"/>
      <c r="AU161"/>
      <c r="AV161"/>
      <c r="AW161"/>
      <c r="AX161" s="137"/>
      <c r="AY161"/>
      <c r="AZ161"/>
      <c r="BA161"/>
      <c r="BB161"/>
      <c r="BC161"/>
      <c r="BD161"/>
      <c r="BE161"/>
      <c r="BF161" s="29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</row>
    <row r="162" spans="2:77" ht="13.2" x14ac:dyDescent="0.25">
      <c r="B162"/>
      <c r="C162" s="173"/>
      <c r="D162" s="173"/>
      <c r="E162"/>
      <c r="F162"/>
      <c r="G162"/>
      <c r="H162"/>
      <c r="I162"/>
      <c r="J162"/>
      <c r="K162"/>
      <c r="L162"/>
      <c r="M162" s="173"/>
      <c r="N162" s="151"/>
      <c r="O162"/>
      <c r="P162"/>
      <c r="Q162"/>
      <c r="R162"/>
      <c r="S162"/>
      <c r="T162"/>
      <c r="U162" s="173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 s="137"/>
      <c r="AR162"/>
      <c r="AS162"/>
      <c r="AT162"/>
      <c r="AU162"/>
      <c r="AV162"/>
      <c r="AW162"/>
      <c r="AX162" s="137"/>
      <c r="AY162"/>
      <c r="AZ162"/>
      <c r="BA162"/>
      <c r="BB162"/>
      <c r="BC162"/>
      <c r="BD162"/>
      <c r="BE162"/>
      <c r="BF162" s="29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</row>
    <row r="163" spans="2:77" ht="13.2" x14ac:dyDescent="0.25">
      <c r="B163"/>
      <c r="C163" s="173"/>
      <c r="D163" s="173"/>
      <c r="E163"/>
      <c r="F163"/>
      <c r="G163"/>
      <c r="H163"/>
      <c r="I163"/>
      <c r="J163"/>
      <c r="K163"/>
      <c r="L163"/>
      <c r="M163" s="173"/>
      <c r="N163" s="151"/>
      <c r="O163"/>
      <c r="P163"/>
      <c r="Q163"/>
      <c r="R163"/>
      <c r="S163"/>
      <c r="T163"/>
      <c r="U163" s="17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 s="137"/>
      <c r="AR163"/>
      <c r="AS163"/>
      <c r="AT163"/>
      <c r="AU163"/>
      <c r="AV163"/>
      <c r="AW163"/>
      <c r="AX163" s="137"/>
      <c r="AY163"/>
      <c r="AZ163"/>
      <c r="BA163"/>
      <c r="BB163"/>
      <c r="BC163"/>
      <c r="BD163"/>
      <c r="BE163"/>
      <c r="BF163" s="29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</row>
    <row r="164" spans="2:77" ht="13.2" x14ac:dyDescent="0.25">
      <c r="B164"/>
      <c r="C164" s="173"/>
      <c r="D164" s="173"/>
      <c r="E164"/>
      <c r="F164"/>
      <c r="G164"/>
      <c r="H164"/>
      <c r="I164"/>
      <c r="J164"/>
      <c r="K164"/>
      <c r="L164"/>
      <c r="M164" s="173"/>
      <c r="N164" s="151"/>
      <c r="O164"/>
      <c r="P164"/>
      <c r="Q164"/>
      <c r="R164"/>
      <c r="S164"/>
      <c r="T164"/>
      <c r="U164" s="173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 s="137"/>
      <c r="AR164"/>
      <c r="AS164"/>
      <c r="AT164"/>
      <c r="AU164"/>
      <c r="AV164"/>
      <c r="AW164"/>
      <c r="AX164" s="137"/>
      <c r="AY164"/>
      <c r="AZ164"/>
      <c r="BA164"/>
      <c r="BB164"/>
      <c r="BC164"/>
      <c r="BD164"/>
      <c r="BE164"/>
      <c r="BF164" s="29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</row>
    <row r="165" spans="2:77" ht="13.2" x14ac:dyDescent="0.25">
      <c r="B165"/>
      <c r="C165" s="173"/>
      <c r="D165" s="173"/>
      <c r="E165"/>
      <c r="F165"/>
      <c r="G165"/>
      <c r="H165"/>
      <c r="I165"/>
      <c r="J165"/>
      <c r="K165"/>
      <c r="L165"/>
      <c r="M165" s="173"/>
      <c r="N165" s="151"/>
      <c r="O165"/>
      <c r="P165"/>
      <c r="Q165"/>
      <c r="R165"/>
      <c r="S165"/>
      <c r="T165"/>
      <c r="U165" s="173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 s="137"/>
      <c r="AR165"/>
      <c r="AS165"/>
      <c r="AT165"/>
      <c r="AU165"/>
      <c r="AV165"/>
      <c r="AW165"/>
      <c r="AX165" s="137"/>
      <c r="AY165"/>
      <c r="AZ165"/>
      <c r="BA165"/>
      <c r="BB165"/>
      <c r="BC165"/>
      <c r="BD165"/>
      <c r="BE165"/>
      <c r="BF165" s="29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</row>
    <row r="166" spans="2:77" ht="13.2" x14ac:dyDescent="0.25">
      <c r="B166"/>
      <c r="C166" s="173"/>
      <c r="D166" s="173"/>
      <c r="E166"/>
      <c r="F166"/>
      <c r="G166"/>
      <c r="H166"/>
      <c r="I166"/>
      <c r="J166"/>
      <c r="K166"/>
      <c r="L166"/>
      <c r="M166" s="173"/>
      <c r="N166" s="151"/>
      <c r="O166"/>
      <c r="P166"/>
      <c r="Q166"/>
      <c r="R166"/>
      <c r="S166"/>
      <c r="T166"/>
      <c r="U166" s="173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 s="137"/>
      <c r="AR166"/>
      <c r="AS166"/>
      <c r="AT166"/>
      <c r="AU166"/>
      <c r="AV166"/>
      <c r="AW166"/>
      <c r="AX166" s="137"/>
      <c r="AY166"/>
      <c r="AZ166"/>
      <c r="BA166"/>
      <c r="BB166"/>
      <c r="BC166"/>
      <c r="BD166"/>
      <c r="BE166"/>
      <c r="BF166" s="29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</row>
    <row r="167" spans="2:77" ht="13.2" x14ac:dyDescent="0.25">
      <c r="B167"/>
      <c r="C167" s="173"/>
      <c r="D167" s="173"/>
      <c r="E167"/>
      <c r="F167"/>
      <c r="G167"/>
      <c r="H167"/>
      <c r="I167"/>
      <c r="J167"/>
      <c r="K167"/>
      <c r="L167"/>
      <c r="M167" s="173"/>
      <c r="N167" s="151"/>
      <c r="O167"/>
      <c r="P167"/>
      <c r="Q167"/>
      <c r="R167"/>
      <c r="S167"/>
      <c r="T167"/>
      <c r="U167" s="173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 s="137"/>
      <c r="AR167"/>
      <c r="AS167"/>
      <c r="AT167"/>
      <c r="AU167"/>
      <c r="AV167"/>
      <c r="AW167"/>
      <c r="AX167" s="137"/>
      <c r="AY167"/>
      <c r="AZ167"/>
      <c r="BA167"/>
      <c r="BB167"/>
      <c r="BC167"/>
      <c r="BD167"/>
      <c r="BE167"/>
      <c r="BF167" s="29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</row>
    <row r="168" spans="2:77" ht="13.2" x14ac:dyDescent="0.25">
      <c r="B168"/>
      <c r="C168" s="173"/>
      <c r="D168" s="173"/>
      <c r="E168"/>
      <c r="F168"/>
      <c r="G168"/>
      <c r="H168"/>
      <c r="I168"/>
      <c r="J168"/>
      <c r="K168"/>
      <c r="L168"/>
      <c r="M168" s="173"/>
      <c r="N168" s="151"/>
      <c r="O168"/>
      <c r="P168"/>
      <c r="Q168"/>
      <c r="R168"/>
      <c r="S168"/>
      <c r="T168"/>
      <c r="U168" s="173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 s="137"/>
      <c r="AR168"/>
      <c r="AS168"/>
      <c r="AT168"/>
      <c r="AU168"/>
      <c r="AV168"/>
      <c r="AW168"/>
      <c r="AX168" s="137"/>
      <c r="AY168"/>
      <c r="AZ168"/>
      <c r="BA168"/>
      <c r="BB168"/>
      <c r="BC168"/>
      <c r="BD168"/>
      <c r="BE168"/>
      <c r="BF168" s="29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</row>
    <row r="169" spans="2:77" ht="13.2" x14ac:dyDescent="0.25">
      <c r="B169"/>
      <c r="C169" s="173"/>
      <c r="D169" s="173"/>
      <c r="E169"/>
      <c r="F169"/>
      <c r="G169"/>
      <c r="H169"/>
      <c r="I169"/>
      <c r="J169"/>
      <c r="K169"/>
      <c r="L169"/>
      <c r="M169" s="173"/>
      <c r="N169" s="151"/>
      <c r="O169"/>
      <c r="P169"/>
      <c r="Q169"/>
      <c r="R169"/>
      <c r="S169"/>
      <c r="T169"/>
      <c r="U169" s="173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 s="137"/>
      <c r="AR169"/>
      <c r="AS169"/>
      <c r="AT169"/>
      <c r="AU169"/>
      <c r="AV169"/>
      <c r="AW169"/>
      <c r="AX169" s="137"/>
      <c r="AY169"/>
      <c r="AZ169"/>
      <c r="BA169"/>
      <c r="BB169"/>
      <c r="BC169"/>
      <c r="BD169"/>
      <c r="BE169"/>
      <c r="BF169" s="2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</row>
    <row r="170" spans="2:77" ht="13.2" x14ac:dyDescent="0.25">
      <c r="B170"/>
      <c r="C170" s="173"/>
      <c r="D170" s="173"/>
      <c r="E170"/>
      <c r="F170"/>
      <c r="G170"/>
      <c r="H170"/>
      <c r="I170"/>
      <c r="J170"/>
      <c r="K170"/>
      <c r="L170"/>
      <c r="M170" s="173"/>
      <c r="N170" s="151"/>
      <c r="O170"/>
      <c r="P170"/>
      <c r="Q170"/>
      <c r="R170"/>
      <c r="S170"/>
      <c r="T170"/>
      <c r="U170" s="173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 s="137"/>
      <c r="AR170"/>
      <c r="AS170"/>
      <c r="AT170"/>
      <c r="AU170"/>
      <c r="AV170"/>
      <c r="AW170"/>
      <c r="AX170" s="137"/>
      <c r="AY170"/>
      <c r="AZ170"/>
      <c r="BA170"/>
      <c r="BB170"/>
      <c r="BC170"/>
      <c r="BD170"/>
      <c r="BE170"/>
      <c r="BF170" s="29"/>
      <c r="BG170"/>
    </row>
    <row r="171" spans="2:77" ht="13.2" x14ac:dyDescent="0.25">
      <c r="B171"/>
      <c r="C171" s="173"/>
      <c r="D171" s="173"/>
      <c r="E171"/>
      <c r="F171"/>
      <c r="G171"/>
      <c r="H171"/>
      <c r="I171"/>
      <c r="J171"/>
      <c r="K171"/>
      <c r="L171"/>
      <c r="M171" s="173"/>
      <c r="N171" s="151"/>
      <c r="O171"/>
      <c r="P171"/>
      <c r="Q171"/>
      <c r="R171"/>
      <c r="S171"/>
      <c r="T171"/>
      <c r="U171" s="173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 s="137"/>
      <c r="AR171"/>
      <c r="AS171"/>
      <c r="AT171"/>
      <c r="AU171"/>
      <c r="AV171"/>
      <c r="AW171"/>
      <c r="AX171" s="137"/>
      <c r="AY171"/>
      <c r="AZ171"/>
      <c r="BA171"/>
      <c r="BB171"/>
      <c r="BC171"/>
      <c r="BD171"/>
      <c r="BE171"/>
      <c r="BF171" s="29"/>
      <c r="BG171"/>
    </row>
    <row r="172" spans="2:77" ht="13.2" x14ac:dyDescent="0.25">
      <c r="B172"/>
      <c r="C172" s="173"/>
      <c r="D172" s="173"/>
      <c r="E172"/>
      <c r="F172"/>
      <c r="G172"/>
      <c r="H172"/>
      <c r="I172"/>
      <c r="J172"/>
      <c r="K172"/>
      <c r="L172"/>
      <c r="M172" s="173"/>
      <c r="N172" s="151"/>
      <c r="O172"/>
      <c r="P172"/>
      <c r="Q172"/>
      <c r="R172"/>
      <c r="S172"/>
      <c r="T172"/>
      <c r="U172" s="173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 s="137"/>
      <c r="AR172"/>
      <c r="AS172"/>
      <c r="AT172"/>
      <c r="AU172"/>
      <c r="AV172"/>
      <c r="AW172"/>
      <c r="AX172" s="137"/>
      <c r="AY172"/>
      <c r="AZ172"/>
      <c r="BA172"/>
      <c r="BB172"/>
      <c r="BC172"/>
      <c r="BD172"/>
      <c r="BE172"/>
      <c r="BF172" s="29"/>
      <c r="BG172"/>
    </row>
    <row r="173" spans="2:77" ht="13.2" x14ac:dyDescent="0.25">
      <c r="B173"/>
      <c r="C173" s="173"/>
      <c r="D173" s="173"/>
      <c r="E173"/>
      <c r="F173"/>
      <c r="G173"/>
      <c r="H173"/>
      <c r="I173"/>
      <c r="J173"/>
      <c r="K173"/>
      <c r="L173"/>
      <c r="M173" s="173"/>
      <c r="N173" s="151"/>
      <c r="O173"/>
      <c r="P173"/>
      <c r="Q173"/>
      <c r="R173"/>
      <c r="S173"/>
      <c r="T173"/>
      <c r="U173" s="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 s="137"/>
      <c r="AR173"/>
      <c r="AS173"/>
      <c r="AT173"/>
      <c r="AU173"/>
      <c r="AV173"/>
      <c r="AW173"/>
      <c r="AX173" s="137"/>
      <c r="AY173"/>
      <c r="AZ173"/>
      <c r="BA173"/>
      <c r="BB173"/>
      <c r="BC173"/>
      <c r="BD173"/>
      <c r="BE173"/>
      <c r="BF173" s="29"/>
      <c r="BG173"/>
    </row>
    <row r="174" spans="2:77" ht="13.2" x14ac:dyDescent="0.25">
      <c r="B174"/>
      <c r="C174" s="173"/>
      <c r="D174" s="173"/>
      <c r="E174"/>
      <c r="F174"/>
      <c r="G174"/>
      <c r="H174"/>
      <c r="I174"/>
      <c r="J174"/>
      <c r="K174"/>
      <c r="L174"/>
      <c r="M174" s="173"/>
      <c r="N174" s="151"/>
      <c r="O174"/>
      <c r="P174"/>
      <c r="Q174"/>
      <c r="R174"/>
      <c r="S174"/>
      <c r="T174"/>
      <c r="U174" s="173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 s="137"/>
      <c r="AR174"/>
      <c r="AS174"/>
      <c r="AT174"/>
      <c r="AU174"/>
      <c r="AV174"/>
      <c r="AW174"/>
      <c r="AX174" s="137"/>
      <c r="AY174"/>
      <c r="AZ174"/>
      <c r="BA174"/>
      <c r="BB174"/>
      <c r="BC174"/>
      <c r="BD174"/>
      <c r="BE174"/>
      <c r="BF174" s="29"/>
      <c r="BG174"/>
    </row>
    <row r="175" spans="2:77" ht="13.2" x14ac:dyDescent="0.25">
      <c r="B175"/>
      <c r="C175" s="173"/>
      <c r="D175" s="173"/>
      <c r="E175"/>
      <c r="F175"/>
      <c r="G175"/>
      <c r="H175"/>
      <c r="I175"/>
      <c r="J175"/>
      <c r="K175"/>
      <c r="L175"/>
      <c r="M175" s="173"/>
      <c r="N175" s="151"/>
      <c r="O175"/>
      <c r="P175"/>
      <c r="Q175"/>
      <c r="R175"/>
      <c r="S175"/>
      <c r="T175"/>
      <c r="U175" s="173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 s="137"/>
      <c r="AR175"/>
      <c r="AS175"/>
      <c r="AT175"/>
      <c r="AU175"/>
      <c r="AV175"/>
      <c r="AW175"/>
      <c r="AX175" s="137"/>
      <c r="AY175"/>
      <c r="AZ175"/>
      <c r="BA175"/>
      <c r="BB175"/>
      <c r="BC175"/>
      <c r="BD175"/>
      <c r="BE175"/>
      <c r="BF175" s="29"/>
      <c r="BG175"/>
    </row>
    <row r="176" spans="2:77" ht="13.2" x14ac:dyDescent="0.25">
      <c r="B176"/>
      <c r="C176" s="173"/>
      <c r="D176" s="173"/>
      <c r="E176"/>
      <c r="F176"/>
      <c r="G176"/>
      <c r="H176"/>
      <c r="I176"/>
      <c r="J176"/>
      <c r="K176"/>
      <c r="L176"/>
      <c r="M176" s="173"/>
      <c r="N176" s="151"/>
      <c r="O176"/>
      <c r="P176"/>
      <c r="Q176"/>
      <c r="R176"/>
      <c r="S176"/>
      <c r="T176"/>
      <c r="U176" s="173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 s="137"/>
      <c r="AR176"/>
      <c r="AS176"/>
      <c r="AT176"/>
      <c r="AU176"/>
      <c r="AV176"/>
      <c r="AW176"/>
      <c r="AX176" s="137"/>
      <c r="AY176"/>
      <c r="AZ176"/>
      <c r="BA176"/>
      <c r="BB176"/>
      <c r="BC176"/>
      <c r="BD176"/>
      <c r="BE176"/>
      <c r="BF176" s="29"/>
      <c r="BG176"/>
    </row>
    <row r="177" spans="2:59" ht="13.2" x14ac:dyDescent="0.25">
      <c r="B177"/>
      <c r="C177" s="173"/>
      <c r="D177" s="173"/>
      <c r="E177"/>
      <c r="F177"/>
      <c r="G177"/>
      <c r="H177"/>
      <c r="I177"/>
      <c r="J177"/>
      <c r="K177"/>
      <c r="L177"/>
      <c r="M177" s="173"/>
      <c r="N177" s="151"/>
      <c r="O177"/>
      <c r="P177"/>
      <c r="Q177"/>
      <c r="R177"/>
      <c r="S177"/>
      <c r="T177"/>
      <c r="U177" s="173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 s="137"/>
      <c r="AR177"/>
      <c r="AS177"/>
      <c r="AT177"/>
      <c r="AU177"/>
      <c r="AV177"/>
      <c r="AW177"/>
      <c r="AX177" s="137"/>
      <c r="AY177"/>
      <c r="AZ177"/>
      <c r="BA177"/>
      <c r="BB177"/>
      <c r="BC177"/>
      <c r="BD177"/>
      <c r="BE177"/>
      <c r="BF177" s="29"/>
      <c r="BG177"/>
    </row>
    <row r="178" spans="2:59" ht="13.2" x14ac:dyDescent="0.25">
      <c r="B178"/>
      <c r="C178" s="173"/>
      <c r="D178" s="173"/>
      <c r="E178"/>
      <c r="F178"/>
      <c r="G178"/>
      <c r="H178"/>
      <c r="I178"/>
      <c r="J178"/>
      <c r="K178"/>
      <c r="L178"/>
      <c r="M178" s="173"/>
      <c r="N178" s="151"/>
      <c r="O178"/>
      <c r="P178"/>
      <c r="Q178"/>
      <c r="R178"/>
      <c r="S178"/>
      <c r="T178"/>
      <c r="U178" s="173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 s="137"/>
      <c r="AR178"/>
      <c r="AS178"/>
      <c r="AT178"/>
      <c r="AU178"/>
      <c r="AV178"/>
      <c r="AW178"/>
      <c r="AX178" s="137"/>
      <c r="AY178"/>
      <c r="AZ178"/>
      <c r="BA178"/>
      <c r="BB178"/>
      <c r="BC178"/>
      <c r="BD178"/>
      <c r="BE178"/>
      <c r="BF178" s="29"/>
      <c r="BG178"/>
    </row>
    <row r="179" spans="2:59" ht="13.2" x14ac:dyDescent="0.25">
      <c r="B179"/>
      <c r="C179" s="173"/>
      <c r="D179" s="173"/>
      <c r="E179"/>
      <c r="F179"/>
      <c r="G179"/>
      <c r="H179"/>
      <c r="I179"/>
      <c r="J179"/>
      <c r="K179"/>
      <c r="L179"/>
      <c r="M179" s="173"/>
      <c r="N179" s="151"/>
      <c r="O179"/>
      <c r="P179"/>
      <c r="Q179"/>
      <c r="R179"/>
      <c r="S179"/>
      <c r="T179"/>
      <c r="U179" s="173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 s="137"/>
      <c r="AR179"/>
      <c r="AS179"/>
      <c r="AT179"/>
      <c r="AU179"/>
      <c r="AV179"/>
      <c r="AW179"/>
      <c r="AX179" s="137"/>
      <c r="AY179"/>
      <c r="AZ179"/>
      <c r="BA179"/>
      <c r="BB179"/>
      <c r="BC179"/>
      <c r="BD179"/>
      <c r="BE179"/>
      <c r="BF179" s="29"/>
      <c r="BG179"/>
    </row>
    <row r="180" spans="2:59" ht="13.2" x14ac:dyDescent="0.25">
      <c r="B180"/>
      <c r="C180" s="173"/>
      <c r="D180" s="173"/>
      <c r="E180"/>
      <c r="F180"/>
      <c r="G180"/>
      <c r="H180"/>
      <c r="I180"/>
      <c r="J180"/>
      <c r="K180"/>
      <c r="L180"/>
      <c r="M180" s="173"/>
      <c r="N180" s="151"/>
      <c r="O180"/>
      <c r="P180"/>
      <c r="Q180"/>
      <c r="R180"/>
      <c r="S180"/>
      <c r="T180"/>
      <c r="U180" s="173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 s="137"/>
      <c r="AR180"/>
      <c r="AS180"/>
      <c r="AT180"/>
      <c r="AU180"/>
      <c r="AV180"/>
      <c r="AW180"/>
      <c r="AX180" s="137"/>
      <c r="AY180"/>
      <c r="AZ180"/>
      <c r="BA180"/>
      <c r="BB180"/>
      <c r="BC180"/>
      <c r="BD180"/>
      <c r="BE180"/>
      <c r="BF180" s="29"/>
      <c r="BG180"/>
    </row>
    <row r="181" spans="2:59" ht="13.2" x14ac:dyDescent="0.25">
      <c r="B181"/>
      <c r="C181" s="173"/>
      <c r="D181" s="173"/>
      <c r="E181"/>
      <c r="F181"/>
      <c r="G181"/>
      <c r="H181"/>
      <c r="I181"/>
      <c r="J181"/>
      <c r="K181"/>
      <c r="L181"/>
      <c r="M181" s="173"/>
      <c r="N181" s="151"/>
      <c r="O181"/>
      <c r="P181"/>
      <c r="Q181"/>
      <c r="R181"/>
      <c r="S181"/>
      <c r="T181"/>
      <c r="U181" s="173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 s="137"/>
      <c r="AR181"/>
      <c r="AS181"/>
      <c r="AT181"/>
      <c r="AU181"/>
      <c r="AV181"/>
      <c r="AW181"/>
      <c r="AX181" s="137"/>
      <c r="AY181"/>
      <c r="AZ181"/>
      <c r="BA181"/>
      <c r="BB181"/>
      <c r="BC181"/>
      <c r="BD181"/>
      <c r="BE181"/>
      <c r="BF181" s="29"/>
      <c r="BG181"/>
    </row>
    <row r="182" spans="2:59" ht="13.2" x14ac:dyDescent="0.25">
      <c r="B182"/>
      <c r="C182" s="173"/>
      <c r="D182" s="173"/>
      <c r="E182"/>
      <c r="F182"/>
      <c r="G182"/>
      <c r="H182"/>
      <c r="I182"/>
      <c r="J182"/>
      <c r="K182"/>
      <c r="L182"/>
      <c r="M182" s="173"/>
      <c r="N182" s="151"/>
      <c r="O182"/>
      <c r="P182"/>
      <c r="Q182"/>
      <c r="R182"/>
      <c r="S182"/>
      <c r="T182"/>
      <c r="U182" s="173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 s="137"/>
      <c r="AR182"/>
      <c r="AS182"/>
      <c r="AT182"/>
      <c r="AU182"/>
      <c r="AV182"/>
      <c r="AW182"/>
      <c r="AX182" s="137"/>
      <c r="AY182"/>
      <c r="AZ182"/>
      <c r="BA182"/>
      <c r="BB182"/>
      <c r="BC182"/>
      <c r="BD182"/>
      <c r="BE182"/>
      <c r="BF182" s="29"/>
      <c r="BG182"/>
    </row>
    <row r="183" spans="2:59" ht="13.2" x14ac:dyDescent="0.25">
      <c r="B183"/>
      <c r="C183" s="173"/>
      <c r="D183" s="173"/>
      <c r="E183"/>
      <c r="F183"/>
      <c r="G183"/>
      <c r="H183"/>
      <c r="I183"/>
      <c r="J183"/>
      <c r="K183"/>
      <c r="L183"/>
      <c r="M183" s="173"/>
      <c r="N183" s="151"/>
      <c r="O183"/>
      <c r="P183"/>
      <c r="Q183"/>
      <c r="R183"/>
      <c r="S183"/>
      <c r="T183"/>
      <c r="U183" s="17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 s="137"/>
      <c r="AR183"/>
      <c r="AS183"/>
      <c r="AT183"/>
      <c r="AU183"/>
      <c r="AV183"/>
      <c r="AW183"/>
      <c r="AX183" s="137"/>
      <c r="AY183"/>
      <c r="AZ183"/>
      <c r="BA183"/>
      <c r="BB183"/>
      <c r="BC183"/>
      <c r="BD183"/>
      <c r="BE183"/>
      <c r="BF183" s="29"/>
      <c r="BG183"/>
    </row>
    <row r="184" spans="2:59" ht="13.2" x14ac:dyDescent="0.25">
      <c r="B184"/>
      <c r="C184" s="173"/>
      <c r="D184" s="173"/>
      <c r="E184"/>
      <c r="F184"/>
      <c r="G184"/>
      <c r="H184"/>
      <c r="I184"/>
      <c r="J184"/>
      <c r="K184"/>
      <c r="L184"/>
      <c r="M184" s="173"/>
      <c r="N184" s="151"/>
      <c r="O184"/>
      <c r="P184"/>
      <c r="Q184"/>
      <c r="R184"/>
      <c r="S184"/>
      <c r="T184"/>
      <c r="U184" s="173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 s="137"/>
      <c r="AR184"/>
      <c r="AS184"/>
      <c r="AT184"/>
      <c r="AU184"/>
      <c r="AV184"/>
      <c r="AW184"/>
      <c r="AX184" s="137"/>
      <c r="AY184"/>
      <c r="AZ184"/>
      <c r="BA184"/>
      <c r="BB184"/>
      <c r="BC184"/>
      <c r="BD184"/>
      <c r="BE184"/>
      <c r="BF184" s="29"/>
      <c r="BG184"/>
    </row>
    <row r="185" spans="2:59" ht="13.2" x14ac:dyDescent="0.25">
      <c r="B185"/>
      <c r="C185" s="173"/>
      <c r="D185" s="173"/>
      <c r="E185"/>
      <c r="F185"/>
      <c r="G185"/>
      <c r="H185"/>
      <c r="I185"/>
      <c r="J185"/>
      <c r="K185"/>
      <c r="L185"/>
      <c r="M185" s="173"/>
      <c r="N185" s="151"/>
      <c r="O185"/>
      <c r="P185"/>
      <c r="Q185"/>
      <c r="R185"/>
      <c r="S185"/>
      <c r="T185"/>
      <c r="U185" s="173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 s="137"/>
      <c r="AR185"/>
      <c r="AS185"/>
      <c r="AT185"/>
      <c r="AU185"/>
      <c r="AV185"/>
      <c r="AW185"/>
      <c r="AX185" s="137"/>
      <c r="AY185"/>
      <c r="AZ185"/>
      <c r="BA185"/>
      <c r="BB185"/>
      <c r="BC185"/>
      <c r="BD185"/>
      <c r="BE185"/>
      <c r="BF185" s="29"/>
      <c r="BG185"/>
    </row>
    <row r="186" spans="2:59" ht="13.2" x14ac:dyDescent="0.25">
      <c r="B186"/>
      <c r="C186" s="173"/>
      <c r="D186" s="173"/>
      <c r="E186"/>
      <c r="F186"/>
      <c r="G186"/>
      <c r="H186"/>
      <c r="I186"/>
      <c r="J186"/>
      <c r="K186"/>
      <c r="L186"/>
      <c r="M186" s="173"/>
      <c r="N186" s="151"/>
      <c r="O186"/>
      <c r="P186"/>
      <c r="Q186"/>
      <c r="R186"/>
      <c r="S186"/>
      <c r="T186"/>
      <c r="U186" s="173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 s="137"/>
      <c r="AR186"/>
      <c r="AS186"/>
      <c r="AT186"/>
      <c r="AU186"/>
      <c r="AV186"/>
      <c r="AW186"/>
      <c r="AX186" s="137"/>
      <c r="AY186"/>
      <c r="AZ186"/>
      <c r="BA186"/>
      <c r="BB186"/>
      <c r="BC186"/>
      <c r="BD186"/>
      <c r="BE186"/>
      <c r="BF186" s="29"/>
      <c r="BG186"/>
    </row>
    <row r="187" spans="2:59" ht="13.2" x14ac:dyDescent="0.25">
      <c r="B187"/>
      <c r="C187" s="173"/>
      <c r="D187" s="173"/>
      <c r="E187"/>
      <c r="F187"/>
      <c r="G187"/>
      <c r="H187"/>
      <c r="I187"/>
      <c r="J187"/>
      <c r="K187"/>
      <c r="L187"/>
      <c r="M187" s="173"/>
      <c r="N187" s="151"/>
      <c r="O187"/>
      <c r="P187"/>
      <c r="Q187"/>
      <c r="R187"/>
      <c r="S187"/>
      <c r="T187"/>
      <c r="U187" s="173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 s="137"/>
      <c r="AR187"/>
      <c r="AS187"/>
      <c r="AT187"/>
      <c r="AU187"/>
      <c r="AV187"/>
      <c r="AW187"/>
      <c r="AX187" s="137"/>
      <c r="AY187"/>
      <c r="AZ187"/>
      <c r="BA187"/>
      <c r="BB187"/>
      <c r="BC187"/>
      <c r="BD187"/>
      <c r="BE187"/>
      <c r="BF187" s="29"/>
      <c r="BG187"/>
    </row>
    <row r="188" spans="2:59" ht="13.2" x14ac:dyDescent="0.25">
      <c r="B188"/>
      <c r="C188" s="173"/>
      <c r="D188" s="173"/>
      <c r="E188"/>
      <c r="F188"/>
      <c r="G188"/>
      <c r="H188"/>
      <c r="I188"/>
      <c r="J188"/>
      <c r="K188"/>
      <c r="L188"/>
      <c r="M188" s="173"/>
      <c r="N188" s="151"/>
      <c r="O188"/>
      <c r="P188"/>
      <c r="Q188"/>
      <c r="R188"/>
      <c r="S188"/>
      <c r="T188"/>
      <c r="U188" s="173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 s="137"/>
      <c r="AR188"/>
      <c r="AS188"/>
      <c r="AT188"/>
      <c r="AU188"/>
      <c r="AV188"/>
      <c r="AW188"/>
      <c r="AX188" s="137"/>
      <c r="AY188"/>
      <c r="AZ188"/>
      <c r="BA188"/>
      <c r="BB188"/>
      <c r="BC188"/>
      <c r="BD188"/>
      <c r="BE188"/>
      <c r="BF188" s="29"/>
      <c r="BG188"/>
    </row>
    <row r="189" spans="2:59" ht="13.2" x14ac:dyDescent="0.25">
      <c r="B189"/>
      <c r="C189" s="173"/>
      <c r="D189" s="173"/>
      <c r="E189"/>
      <c r="F189"/>
      <c r="G189"/>
      <c r="H189"/>
      <c r="I189"/>
      <c r="J189"/>
      <c r="K189"/>
      <c r="L189"/>
      <c r="M189" s="173"/>
      <c r="N189" s="151"/>
      <c r="O189"/>
      <c r="P189"/>
      <c r="Q189"/>
      <c r="R189"/>
      <c r="S189"/>
      <c r="T189"/>
      <c r="U189" s="173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 s="137"/>
      <c r="AR189"/>
      <c r="AS189"/>
      <c r="AT189"/>
      <c r="AU189"/>
      <c r="AV189"/>
      <c r="AW189"/>
      <c r="AX189" s="137"/>
      <c r="AY189"/>
      <c r="AZ189"/>
      <c r="BA189"/>
      <c r="BB189"/>
      <c r="BC189"/>
      <c r="BD189"/>
      <c r="BE189"/>
      <c r="BF189" s="29"/>
      <c r="BG189"/>
    </row>
    <row r="190" spans="2:59" ht="13.2" x14ac:dyDescent="0.25">
      <c r="B190"/>
      <c r="C190" s="173"/>
      <c r="D190" s="173"/>
      <c r="E190"/>
      <c r="F190"/>
      <c r="G190"/>
      <c r="H190"/>
      <c r="I190"/>
      <c r="J190"/>
      <c r="K190"/>
      <c r="L190"/>
      <c r="M190" s="173"/>
      <c r="N190" s="151"/>
      <c r="O190"/>
      <c r="P190"/>
      <c r="Q190"/>
      <c r="R190"/>
      <c r="S190"/>
      <c r="T190"/>
      <c r="U190" s="173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 s="137"/>
      <c r="AR190"/>
      <c r="AS190"/>
      <c r="AT190"/>
      <c r="AU190"/>
      <c r="AV190"/>
      <c r="AW190"/>
      <c r="AX190" s="137"/>
      <c r="AY190"/>
      <c r="AZ190"/>
      <c r="BA190"/>
      <c r="BB190"/>
      <c r="BC190"/>
      <c r="BD190"/>
      <c r="BE190"/>
      <c r="BF190" s="29"/>
      <c r="BG190"/>
    </row>
    <row r="191" spans="2:59" ht="13.2" x14ac:dyDescent="0.25">
      <c r="B191"/>
      <c r="C191" s="173"/>
      <c r="D191" s="173"/>
      <c r="E191"/>
      <c r="F191"/>
      <c r="G191"/>
      <c r="H191"/>
      <c r="I191"/>
      <c r="J191"/>
      <c r="K191"/>
      <c r="L191"/>
      <c r="M191" s="173"/>
      <c r="N191" s="151"/>
      <c r="O191"/>
      <c r="P191"/>
      <c r="Q191"/>
      <c r="R191"/>
      <c r="S191"/>
      <c r="T191"/>
      <c r="U191" s="173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 s="137"/>
      <c r="AR191"/>
      <c r="AS191"/>
      <c r="AT191"/>
      <c r="AU191"/>
      <c r="AV191"/>
      <c r="AW191"/>
      <c r="AX191" s="137"/>
      <c r="AY191"/>
      <c r="AZ191"/>
      <c r="BA191"/>
      <c r="BB191"/>
      <c r="BC191"/>
      <c r="BD191"/>
      <c r="BE191"/>
      <c r="BF191" s="29"/>
      <c r="BG191"/>
    </row>
    <row r="192" spans="2:59" ht="13.2" x14ac:dyDescent="0.25">
      <c r="B192"/>
      <c r="C192" s="173"/>
      <c r="D192" s="173"/>
      <c r="E192"/>
      <c r="F192"/>
      <c r="G192"/>
      <c r="H192"/>
      <c r="I192"/>
      <c r="J192"/>
      <c r="K192"/>
      <c r="L192"/>
      <c r="M192" s="173"/>
      <c r="N192" s="151"/>
      <c r="O192"/>
      <c r="P192"/>
      <c r="Q192"/>
      <c r="R192"/>
      <c r="S192"/>
      <c r="T192"/>
      <c r="U192" s="173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 s="137"/>
      <c r="AR192"/>
      <c r="AS192"/>
      <c r="AT192"/>
      <c r="AU192"/>
      <c r="AV192"/>
      <c r="AW192"/>
      <c r="AX192" s="137"/>
      <c r="AY192"/>
      <c r="AZ192"/>
      <c r="BA192"/>
      <c r="BB192"/>
      <c r="BC192"/>
      <c r="BD192"/>
      <c r="BE192"/>
      <c r="BF192" s="29"/>
      <c r="BG192"/>
    </row>
    <row r="193" spans="2:59" ht="13.2" x14ac:dyDescent="0.25">
      <c r="B193"/>
      <c r="C193" s="173"/>
      <c r="D193" s="173"/>
      <c r="E193"/>
      <c r="F193"/>
      <c r="G193"/>
      <c r="H193"/>
      <c r="I193"/>
      <c r="J193"/>
      <c r="K193"/>
      <c r="L193"/>
      <c r="M193" s="173"/>
      <c r="N193" s="151"/>
      <c r="O193"/>
      <c r="P193"/>
      <c r="Q193"/>
      <c r="R193"/>
      <c r="S193"/>
      <c r="T193"/>
      <c r="U193" s="17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 s="137"/>
      <c r="AR193"/>
      <c r="AS193"/>
      <c r="AT193"/>
      <c r="AU193"/>
      <c r="AV193"/>
      <c r="AW193"/>
      <c r="AX193" s="137"/>
      <c r="AY193"/>
      <c r="AZ193"/>
      <c r="BA193"/>
      <c r="BB193"/>
      <c r="BC193"/>
      <c r="BD193"/>
      <c r="BE193"/>
      <c r="BF193" s="29"/>
      <c r="BG193"/>
    </row>
    <row r="194" spans="2:59" ht="13.2" x14ac:dyDescent="0.25">
      <c r="B194"/>
      <c r="C194" s="173"/>
      <c r="D194" s="173"/>
      <c r="E194"/>
      <c r="F194"/>
      <c r="G194"/>
      <c r="H194"/>
      <c r="I194"/>
      <c r="J194"/>
      <c r="K194"/>
      <c r="L194"/>
      <c r="M194" s="173"/>
      <c r="N194" s="151"/>
      <c r="O194"/>
      <c r="P194"/>
      <c r="Q194"/>
      <c r="R194"/>
      <c r="S194"/>
      <c r="T194"/>
      <c r="U194" s="173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 s="137"/>
      <c r="AR194"/>
      <c r="AS194"/>
      <c r="AT194"/>
      <c r="AU194"/>
      <c r="AV194"/>
      <c r="AW194"/>
      <c r="AX194" s="137"/>
      <c r="AY194"/>
      <c r="AZ194"/>
      <c r="BA194"/>
      <c r="BB194"/>
      <c r="BC194"/>
      <c r="BD194"/>
      <c r="BE194"/>
      <c r="BF194" s="29"/>
      <c r="BG194"/>
    </row>
    <row r="195" spans="2:59" ht="13.2" x14ac:dyDescent="0.25">
      <c r="B195"/>
      <c r="C195" s="173"/>
      <c r="D195" s="173"/>
      <c r="E195"/>
      <c r="F195"/>
      <c r="G195"/>
      <c r="H195"/>
      <c r="I195"/>
      <c r="J195"/>
      <c r="K195"/>
      <c r="L195"/>
      <c r="M195" s="173"/>
      <c r="N195" s="151"/>
      <c r="O195"/>
      <c r="P195"/>
      <c r="Q195"/>
      <c r="R195"/>
      <c r="S195"/>
      <c r="T195"/>
      <c r="U195" s="173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 s="137"/>
      <c r="AR195"/>
      <c r="AS195"/>
      <c r="AT195"/>
      <c r="AU195"/>
      <c r="AV195"/>
      <c r="AW195"/>
      <c r="AX195" s="137"/>
      <c r="AY195"/>
      <c r="AZ195"/>
      <c r="BA195"/>
      <c r="BB195"/>
      <c r="BC195"/>
      <c r="BD195"/>
      <c r="BE195"/>
      <c r="BF195" s="29"/>
      <c r="BG195"/>
    </row>
    <row r="196" spans="2:59" ht="13.2" x14ac:dyDescent="0.25">
      <c r="B196"/>
      <c r="C196" s="173"/>
      <c r="D196" s="173"/>
      <c r="E196"/>
      <c r="F196"/>
      <c r="G196"/>
      <c r="H196"/>
      <c r="I196"/>
      <c r="J196"/>
      <c r="K196"/>
      <c r="L196"/>
      <c r="M196" s="173"/>
      <c r="N196" s="151"/>
      <c r="O196"/>
      <c r="P196"/>
      <c r="Q196"/>
      <c r="R196"/>
      <c r="S196"/>
      <c r="T196"/>
      <c r="U196" s="173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 s="137"/>
      <c r="AR196"/>
      <c r="AS196"/>
      <c r="AT196"/>
      <c r="AU196"/>
      <c r="AV196"/>
      <c r="AW196"/>
      <c r="AX196" s="137"/>
      <c r="AY196"/>
      <c r="AZ196"/>
      <c r="BA196"/>
      <c r="BB196"/>
      <c r="BC196"/>
      <c r="BD196"/>
      <c r="BE196"/>
      <c r="BF196" s="29"/>
      <c r="BG196"/>
    </row>
    <row r="197" spans="2:59" ht="13.2" x14ac:dyDescent="0.25">
      <c r="B197"/>
      <c r="C197" s="173"/>
      <c r="D197" s="173"/>
      <c r="E197"/>
      <c r="F197"/>
      <c r="G197"/>
      <c r="H197"/>
      <c r="I197"/>
      <c r="J197"/>
      <c r="K197"/>
      <c r="L197"/>
      <c r="M197" s="173"/>
      <c r="N197" s="151"/>
      <c r="O197"/>
      <c r="P197"/>
      <c r="Q197"/>
      <c r="R197"/>
      <c r="S197"/>
      <c r="T197"/>
      <c r="U197" s="173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 s="137"/>
      <c r="AR197"/>
      <c r="AS197"/>
      <c r="AT197"/>
      <c r="AU197"/>
      <c r="AV197"/>
      <c r="AW197"/>
      <c r="AX197" s="137"/>
      <c r="AY197"/>
      <c r="AZ197"/>
      <c r="BA197"/>
      <c r="BB197"/>
      <c r="BC197"/>
      <c r="BD197"/>
      <c r="BE197"/>
      <c r="BF197" s="29"/>
      <c r="BG197"/>
    </row>
    <row r="198" spans="2:59" ht="13.2" x14ac:dyDescent="0.25">
      <c r="B198"/>
      <c r="C198" s="173"/>
      <c r="D198" s="173"/>
      <c r="E198"/>
      <c r="F198"/>
      <c r="G198"/>
      <c r="H198"/>
      <c r="I198"/>
      <c r="J198"/>
      <c r="K198"/>
      <c r="L198"/>
      <c r="M198" s="173"/>
      <c r="N198" s="151"/>
      <c r="O198"/>
      <c r="P198"/>
      <c r="Q198"/>
      <c r="R198"/>
      <c r="S198"/>
      <c r="T198"/>
      <c r="U198" s="173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 s="137"/>
      <c r="AR198"/>
      <c r="AS198"/>
      <c r="AT198"/>
      <c r="AU198"/>
      <c r="AV198"/>
      <c r="AW198"/>
      <c r="AX198" s="137"/>
      <c r="AY198"/>
      <c r="AZ198"/>
      <c r="BA198"/>
      <c r="BB198"/>
      <c r="BC198"/>
      <c r="BD198"/>
      <c r="BE198"/>
      <c r="BF198" s="29"/>
      <c r="BG198"/>
    </row>
    <row r="199" spans="2:59" ht="13.2" x14ac:dyDescent="0.25">
      <c r="B199"/>
      <c r="C199" s="173"/>
      <c r="D199" s="173"/>
      <c r="E199"/>
      <c r="F199"/>
      <c r="G199"/>
      <c r="H199"/>
      <c r="I199"/>
      <c r="J199"/>
      <c r="K199"/>
      <c r="L199"/>
      <c r="M199" s="173"/>
      <c r="N199" s="151"/>
      <c r="O199"/>
      <c r="P199"/>
      <c r="Q199"/>
      <c r="R199"/>
      <c r="S199"/>
      <c r="T199"/>
      <c r="U199" s="173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 s="137"/>
      <c r="AR199"/>
      <c r="AS199"/>
      <c r="AT199"/>
      <c r="AU199"/>
      <c r="AV199"/>
      <c r="AW199"/>
      <c r="AX199" s="137"/>
      <c r="AY199"/>
      <c r="AZ199"/>
      <c r="BA199"/>
      <c r="BB199"/>
      <c r="BC199"/>
      <c r="BD199"/>
      <c r="BE199"/>
      <c r="BF199" s="29"/>
      <c r="BG199"/>
    </row>
    <row r="200" spans="2:59" ht="13.2" x14ac:dyDescent="0.25">
      <c r="B200"/>
      <c r="C200" s="173"/>
      <c r="D200" s="173"/>
      <c r="E200"/>
      <c r="F200"/>
      <c r="G200"/>
      <c r="H200"/>
      <c r="I200"/>
      <c r="J200"/>
      <c r="K200"/>
      <c r="L200"/>
      <c r="M200" s="173"/>
      <c r="N200" s="151"/>
      <c r="O200"/>
      <c r="P200"/>
      <c r="Q200"/>
      <c r="R200"/>
      <c r="S200"/>
      <c r="T200"/>
      <c r="U200" s="173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 s="137"/>
      <c r="AR200"/>
      <c r="AS200"/>
      <c r="AT200"/>
      <c r="AU200"/>
      <c r="AV200"/>
      <c r="AW200"/>
      <c r="AX200" s="137"/>
      <c r="AY200"/>
      <c r="AZ200"/>
      <c r="BA200"/>
      <c r="BB200"/>
      <c r="BC200"/>
      <c r="BD200"/>
      <c r="BE200"/>
      <c r="BF200" s="29"/>
      <c r="BG200"/>
    </row>
    <row r="201" spans="2:59" ht="13.2" x14ac:dyDescent="0.25">
      <c r="B201"/>
      <c r="C201" s="173"/>
      <c r="D201" s="173"/>
      <c r="E201"/>
      <c r="F201"/>
      <c r="G201"/>
      <c r="H201"/>
      <c r="I201"/>
      <c r="J201"/>
      <c r="K201"/>
      <c r="L201"/>
      <c r="M201" s="173"/>
      <c r="N201" s="151"/>
      <c r="O201"/>
      <c r="P201"/>
      <c r="Q201"/>
      <c r="R201"/>
      <c r="S201"/>
      <c r="T201"/>
      <c r="U201" s="173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 s="137"/>
      <c r="AR201"/>
      <c r="AS201"/>
      <c r="AT201"/>
      <c r="AU201"/>
      <c r="AV201"/>
      <c r="AW201"/>
      <c r="AX201" s="137"/>
      <c r="AY201"/>
      <c r="AZ201"/>
      <c r="BA201"/>
      <c r="BB201"/>
      <c r="BC201"/>
      <c r="BD201"/>
      <c r="BE201"/>
      <c r="BF201" s="29"/>
      <c r="BG201"/>
    </row>
    <row r="202" spans="2:59" ht="13.2" x14ac:dyDescent="0.25">
      <c r="B202"/>
      <c r="C202" s="173"/>
      <c r="D202" s="173"/>
      <c r="E202"/>
      <c r="F202"/>
      <c r="G202"/>
      <c r="H202"/>
      <c r="I202"/>
      <c r="J202"/>
      <c r="K202"/>
      <c r="L202"/>
      <c r="M202" s="173"/>
      <c r="N202" s="151"/>
      <c r="O202"/>
      <c r="P202"/>
      <c r="Q202"/>
      <c r="R202"/>
      <c r="S202"/>
      <c r="T202"/>
      <c r="U202" s="173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 s="137"/>
      <c r="AR202"/>
      <c r="AS202"/>
      <c r="AT202"/>
      <c r="AU202"/>
      <c r="AV202"/>
      <c r="AW202"/>
      <c r="AX202" s="137"/>
      <c r="AY202"/>
      <c r="AZ202"/>
      <c r="BA202"/>
      <c r="BB202"/>
      <c r="BC202"/>
      <c r="BD202"/>
      <c r="BE202"/>
      <c r="BF202" s="29"/>
      <c r="BG202"/>
    </row>
    <row r="203" spans="2:59" ht="13.2" x14ac:dyDescent="0.25">
      <c r="B203"/>
      <c r="C203" s="173"/>
      <c r="D203" s="173"/>
      <c r="E203"/>
      <c r="F203"/>
      <c r="G203"/>
      <c r="H203"/>
      <c r="I203"/>
      <c r="J203"/>
      <c r="K203"/>
      <c r="L203"/>
      <c r="M203" s="173"/>
      <c r="N203" s="151"/>
      <c r="O203"/>
      <c r="P203"/>
      <c r="Q203"/>
      <c r="R203"/>
      <c r="S203"/>
      <c r="T203"/>
      <c r="U203" s="17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 s="137"/>
      <c r="AR203"/>
      <c r="AS203"/>
      <c r="AT203"/>
      <c r="AU203"/>
      <c r="AV203"/>
      <c r="AW203"/>
      <c r="AX203" s="137"/>
      <c r="AY203"/>
      <c r="AZ203"/>
      <c r="BA203"/>
      <c r="BB203"/>
      <c r="BC203"/>
      <c r="BD203"/>
      <c r="BE203"/>
      <c r="BF203" s="29"/>
      <c r="BG203"/>
    </row>
    <row r="204" spans="2:59" ht="13.2" x14ac:dyDescent="0.25">
      <c r="B204"/>
      <c r="C204" s="173"/>
      <c r="D204" s="173"/>
      <c r="E204"/>
      <c r="F204"/>
      <c r="G204"/>
      <c r="H204"/>
      <c r="I204"/>
      <c r="J204"/>
      <c r="K204"/>
      <c r="L204"/>
      <c r="M204" s="173"/>
      <c r="N204" s="151"/>
      <c r="O204"/>
      <c r="P204"/>
      <c r="Q204"/>
      <c r="R204"/>
      <c r="S204"/>
      <c r="T204"/>
      <c r="U204" s="173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 s="137"/>
      <c r="AR204"/>
      <c r="AS204"/>
      <c r="AT204"/>
      <c r="AU204"/>
      <c r="AV204"/>
      <c r="AW204"/>
      <c r="AX204" s="137"/>
      <c r="AY204"/>
      <c r="AZ204"/>
      <c r="BA204"/>
      <c r="BB204"/>
      <c r="BC204"/>
      <c r="BD204"/>
      <c r="BE204"/>
      <c r="BF204" s="29"/>
      <c r="BG204"/>
    </row>
    <row r="205" spans="2:59" ht="13.2" x14ac:dyDescent="0.25">
      <c r="B205"/>
      <c r="C205" s="173"/>
      <c r="D205" s="173"/>
      <c r="E205"/>
      <c r="F205"/>
      <c r="G205"/>
      <c r="H205"/>
      <c r="I205"/>
      <c r="J205"/>
      <c r="K205"/>
      <c r="L205"/>
      <c r="M205" s="173"/>
      <c r="N205" s="151"/>
      <c r="O205"/>
      <c r="P205"/>
      <c r="Q205"/>
      <c r="R205"/>
      <c r="S205"/>
      <c r="T205"/>
      <c r="U205" s="173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 s="137"/>
      <c r="AR205"/>
      <c r="AS205"/>
      <c r="AT205"/>
      <c r="AU205"/>
      <c r="AV205"/>
      <c r="AW205"/>
      <c r="AX205" s="137"/>
      <c r="AY205"/>
      <c r="AZ205"/>
      <c r="BA205"/>
      <c r="BB205"/>
      <c r="BC205"/>
      <c r="BD205"/>
      <c r="BE205"/>
      <c r="BF205" s="29"/>
      <c r="BG205"/>
    </row>
    <row r="206" spans="2:59" ht="13.2" x14ac:dyDescent="0.25">
      <c r="B206"/>
      <c r="C206" s="173"/>
      <c r="D206" s="173"/>
      <c r="E206"/>
      <c r="F206"/>
      <c r="G206"/>
      <c r="H206"/>
      <c r="I206"/>
      <c r="J206"/>
      <c r="K206"/>
      <c r="L206"/>
      <c r="M206" s="173"/>
      <c r="N206" s="151"/>
      <c r="O206"/>
      <c r="P206"/>
      <c r="Q206"/>
      <c r="R206"/>
      <c r="S206"/>
      <c r="T206"/>
      <c r="U206" s="173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 s="137"/>
      <c r="AR206"/>
      <c r="AS206"/>
      <c r="AT206"/>
      <c r="AU206"/>
      <c r="AV206"/>
      <c r="AW206"/>
      <c r="AX206" s="137"/>
      <c r="AY206"/>
      <c r="AZ206"/>
      <c r="BA206"/>
      <c r="BB206"/>
      <c r="BC206"/>
      <c r="BD206"/>
      <c r="BE206"/>
      <c r="BF206" s="29"/>
      <c r="BG206"/>
    </row>
    <row r="207" spans="2:59" ht="13.2" x14ac:dyDescent="0.25">
      <c r="B207"/>
      <c r="C207" s="173"/>
      <c r="D207" s="173"/>
      <c r="E207"/>
      <c r="F207"/>
      <c r="G207"/>
      <c r="H207"/>
      <c r="I207"/>
      <c r="J207"/>
      <c r="K207"/>
      <c r="L207"/>
      <c r="M207" s="173"/>
      <c r="N207" s="151"/>
      <c r="O207"/>
      <c r="P207"/>
      <c r="Q207"/>
      <c r="R207"/>
      <c r="S207"/>
      <c r="T207"/>
      <c r="U207" s="173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 s="137"/>
      <c r="AR207"/>
      <c r="AS207"/>
      <c r="AT207"/>
      <c r="AU207"/>
      <c r="AV207"/>
      <c r="AW207"/>
      <c r="AX207" s="137"/>
      <c r="AY207"/>
      <c r="AZ207"/>
      <c r="BA207"/>
      <c r="BB207"/>
      <c r="BC207"/>
      <c r="BD207"/>
      <c r="BE207"/>
      <c r="BF207" s="29"/>
      <c r="BG207"/>
    </row>
    <row r="208" spans="2:59" ht="13.2" x14ac:dyDescent="0.25">
      <c r="B208"/>
      <c r="C208" s="173"/>
      <c r="D208" s="173"/>
      <c r="E208"/>
      <c r="F208"/>
      <c r="G208"/>
      <c r="H208"/>
      <c r="I208"/>
      <c r="J208"/>
      <c r="K208"/>
      <c r="L208"/>
      <c r="M208" s="173"/>
      <c r="N208" s="151"/>
      <c r="O208"/>
      <c r="P208"/>
      <c r="Q208"/>
      <c r="R208"/>
      <c r="S208"/>
      <c r="T208"/>
      <c r="U208" s="173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 s="137"/>
      <c r="AR208"/>
      <c r="AS208"/>
      <c r="AT208"/>
      <c r="AU208"/>
      <c r="AV208"/>
      <c r="AW208"/>
      <c r="AX208" s="137"/>
      <c r="AY208"/>
      <c r="AZ208"/>
      <c r="BA208"/>
      <c r="BB208"/>
      <c r="BC208"/>
      <c r="BD208"/>
      <c r="BE208"/>
      <c r="BF208" s="29"/>
      <c r="BG208"/>
    </row>
    <row r="209" spans="2:59" ht="13.2" x14ac:dyDescent="0.25">
      <c r="B209"/>
      <c r="C209" s="173"/>
      <c r="D209" s="173"/>
      <c r="E209"/>
      <c r="F209"/>
      <c r="G209"/>
      <c r="H209"/>
      <c r="I209"/>
      <c r="J209"/>
      <c r="K209"/>
      <c r="L209"/>
      <c r="M209" s="173"/>
      <c r="N209" s="151"/>
      <c r="O209"/>
      <c r="P209"/>
      <c r="Q209"/>
      <c r="R209"/>
      <c r="S209"/>
      <c r="T209"/>
      <c r="U209" s="173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 s="137"/>
      <c r="AR209"/>
      <c r="AS209"/>
      <c r="AT209"/>
      <c r="AU209"/>
      <c r="AV209"/>
      <c r="AW209"/>
      <c r="AX209" s="137"/>
      <c r="AY209"/>
      <c r="AZ209"/>
      <c r="BA209"/>
      <c r="BB209"/>
      <c r="BC209"/>
      <c r="BD209"/>
      <c r="BE209"/>
      <c r="BF209" s="29"/>
      <c r="BG209"/>
    </row>
    <row r="210" spans="2:59" ht="13.2" x14ac:dyDescent="0.25">
      <c r="B210"/>
      <c r="C210" s="173"/>
      <c r="D210" s="173"/>
      <c r="E210"/>
      <c r="F210"/>
      <c r="G210"/>
      <c r="H210"/>
      <c r="I210"/>
      <c r="J210"/>
      <c r="K210"/>
      <c r="L210"/>
      <c r="M210" s="173"/>
      <c r="N210" s="151"/>
      <c r="O210"/>
      <c r="P210"/>
      <c r="Q210"/>
      <c r="R210"/>
      <c r="S210"/>
      <c r="T210"/>
      <c r="U210" s="173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 s="137"/>
      <c r="AR210"/>
      <c r="AS210"/>
      <c r="AT210"/>
      <c r="AU210"/>
      <c r="AV210"/>
      <c r="AW210"/>
      <c r="AX210" s="137"/>
      <c r="AY210"/>
      <c r="AZ210"/>
      <c r="BA210"/>
      <c r="BB210"/>
      <c r="BC210"/>
      <c r="BD210"/>
      <c r="BE210"/>
      <c r="BF210" s="29"/>
      <c r="BG210"/>
    </row>
    <row r="211" spans="2:59" ht="13.2" x14ac:dyDescent="0.25">
      <c r="B211"/>
      <c r="C211" s="173"/>
      <c r="D211" s="173"/>
      <c r="E211"/>
      <c r="F211"/>
      <c r="G211"/>
      <c r="H211"/>
      <c r="I211"/>
      <c r="J211"/>
      <c r="K211"/>
      <c r="L211"/>
      <c r="M211" s="173"/>
      <c r="N211" s="151"/>
      <c r="O211"/>
      <c r="P211"/>
      <c r="Q211"/>
      <c r="R211"/>
      <c r="S211"/>
      <c r="T211"/>
      <c r="U211" s="173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 s="137"/>
      <c r="AR211"/>
      <c r="AS211"/>
      <c r="AT211"/>
      <c r="AU211"/>
      <c r="AV211"/>
      <c r="AW211"/>
      <c r="AX211" s="137"/>
      <c r="AY211"/>
      <c r="AZ211"/>
      <c r="BA211"/>
      <c r="BB211"/>
      <c r="BC211"/>
      <c r="BD211"/>
      <c r="BE211"/>
      <c r="BF211" s="29"/>
      <c r="BG211"/>
    </row>
    <row r="212" spans="2:59" ht="13.2" x14ac:dyDescent="0.25">
      <c r="B212"/>
      <c r="C212" s="173"/>
      <c r="D212" s="173"/>
      <c r="E212"/>
      <c r="F212"/>
      <c r="G212"/>
      <c r="H212"/>
      <c r="I212"/>
      <c r="J212"/>
      <c r="K212"/>
      <c r="L212"/>
      <c r="M212" s="173"/>
      <c r="N212" s="151"/>
      <c r="O212"/>
      <c r="P212"/>
      <c r="Q212"/>
      <c r="R212"/>
      <c r="S212"/>
      <c r="T212"/>
      <c r="U212" s="173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 s="137"/>
      <c r="AR212"/>
      <c r="AS212"/>
      <c r="AT212"/>
      <c r="AU212"/>
      <c r="AV212"/>
      <c r="AW212"/>
      <c r="AX212" s="137"/>
      <c r="AY212"/>
      <c r="AZ212"/>
      <c r="BA212"/>
      <c r="BB212"/>
      <c r="BC212"/>
      <c r="BD212"/>
      <c r="BE212"/>
      <c r="BF212" s="29"/>
      <c r="BG212"/>
    </row>
    <row r="213" spans="2:59" ht="13.2" x14ac:dyDescent="0.25">
      <c r="B213"/>
      <c r="C213" s="173"/>
      <c r="D213" s="173"/>
      <c r="E213"/>
      <c r="F213"/>
      <c r="G213"/>
      <c r="H213"/>
      <c r="I213"/>
      <c r="J213"/>
      <c r="K213"/>
      <c r="L213"/>
      <c r="M213" s="173"/>
      <c r="N213" s="151"/>
      <c r="O213"/>
      <c r="P213"/>
      <c r="Q213"/>
      <c r="R213"/>
      <c r="S213"/>
      <c r="T213"/>
      <c r="U213" s="17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 s="137"/>
      <c r="AR213"/>
      <c r="AS213"/>
      <c r="AT213"/>
      <c r="AU213"/>
      <c r="AV213"/>
      <c r="AW213"/>
      <c r="AX213" s="137"/>
      <c r="AY213"/>
      <c r="AZ213"/>
      <c r="BA213"/>
      <c r="BB213"/>
      <c r="BC213"/>
      <c r="BD213"/>
      <c r="BE213"/>
      <c r="BF213" s="29"/>
      <c r="BG213"/>
    </row>
    <row r="214" spans="2:59" ht="13.2" x14ac:dyDescent="0.25">
      <c r="B214"/>
      <c r="C214" s="173"/>
      <c r="D214" s="173"/>
      <c r="E214"/>
      <c r="F214"/>
      <c r="G214"/>
      <c r="H214"/>
      <c r="I214"/>
      <c r="J214"/>
      <c r="K214"/>
      <c r="L214"/>
      <c r="M214" s="173"/>
      <c r="N214" s="151"/>
      <c r="O214"/>
      <c r="P214"/>
      <c r="Q214"/>
      <c r="R214"/>
      <c r="S214"/>
      <c r="T214"/>
      <c r="U214" s="173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 s="137"/>
      <c r="AR214"/>
      <c r="AS214"/>
      <c r="AT214"/>
      <c r="AU214"/>
      <c r="AV214"/>
      <c r="AW214"/>
      <c r="AX214" s="137"/>
      <c r="AY214"/>
      <c r="AZ214"/>
      <c r="BA214"/>
      <c r="BB214"/>
      <c r="BC214"/>
      <c r="BD214"/>
      <c r="BE214"/>
      <c r="BF214" s="29"/>
      <c r="BG214"/>
    </row>
    <row r="215" spans="2:59" ht="13.2" x14ac:dyDescent="0.25">
      <c r="B215"/>
      <c r="C215" s="173"/>
      <c r="D215" s="173"/>
      <c r="E215"/>
      <c r="F215"/>
      <c r="G215"/>
      <c r="H215"/>
      <c r="I215"/>
      <c r="J215"/>
      <c r="K215"/>
      <c r="L215"/>
      <c r="M215" s="173"/>
      <c r="N215" s="151"/>
      <c r="O215"/>
      <c r="P215"/>
      <c r="Q215"/>
      <c r="R215"/>
      <c r="S215"/>
      <c r="T215"/>
      <c r="U215" s="173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 s="137"/>
      <c r="AR215"/>
      <c r="AS215"/>
      <c r="AT215"/>
      <c r="AU215"/>
      <c r="AV215"/>
      <c r="AW215"/>
      <c r="AX215" s="137"/>
      <c r="AY215"/>
      <c r="AZ215"/>
      <c r="BA215"/>
      <c r="BB215"/>
      <c r="BC215"/>
      <c r="BD215"/>
      <c r="BE215"/>
      <c r="BF215" s="29"/>
      <c r="BG215"/>
    </row>
    <row r="216" spans="2:59" ht="13.2" x14ac:dyDescent="0.25">
      <c r="B216"/>
      <c r="C216" s="173"/>
      <c r="D216" s="173"/>
      <c r="E216"/>
      <c r="F216"/>
      <c r="G216"/>
      <c r="H216"/>
      <c r="I216"/>
      <c r="J216"/>
      <c r="K216"/>
      <c r="L216"/>
      <c r="M216" s="173"/>
      <c r="N216" s="151"/>
      <c r="O216"/>
      <c r="P216"/>
      <c r="Q216"/>
      <c r="R216"/>
      <c r="S216"/>
      <c r="T216"/>
      <c r="U216" s="173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 s="137"/>
      <c r="AR216"/>
      <c r="AS216"/>
      <c r="AT216"/>
      <c r="AU216"/>
      <c r="AV216"/>
      <c r="AW216"/>
      <c r="AX216" s="137"/>
      <c r="AY216"/>
      <c r="AZ216"/>
      <c r="BA216"/>
      <c r="BB216"/>
      <c r="BC216"/>
      <c r="BD216"/>
      <c r="BE216"/>
      <c r="BF216" s="29"/>
      <c r="BG216"/>
    </row>
    <row r="217" spans="2:59" ht="13.2" x14ac:dyDescent="0.25">
      <c r="B217"/>
      <c r="C217" s="173"/>
      <c r="D217" s="173"/>
      <c r="E217"/>
      <c r="F217"/>
      <c r="G217"/>
      <c r="H217"/>
      <c r="I217"/>
      <c r="J217"/>
      <c r="K217"/>
      <c r="L217"/>
      <c r="M217" s="173"/>
      <c r="N217" s="151"/>
      <c r="O217"/>
      <c r="P217"/>
      <c r="Q217"/>
      <c r="R217"/>
      <c r="S217"/>
      <c r="T217"/>
      <c r="U217" s="173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 s="137"/>
      <c r="AR217"/>
      <c r="AS217"/>
      <c r="AT217"/>
      <c r="AU217"/>
      <c r="AV217"/>
      <c r="AW217"/>
      <c r="AX217" s="137"/>
      <c r="AY217"/>
      <c r="AZ217"/>
      <c r="BA217"/>
      <c r="BB217"/>
      <c r="BC217"/>
      <c r="BD217"/>
      <c r="BE217"/>
      <c r="BF217" s="29"/>
      <c r="BG217"/>
    </row>
    <row r="218" spans="2:59" ht="13.2" x14ac:dyDescent="0.25">
      <c r="B218"/>
      <c r="C218" s="173"/>
      <c r="D218" s="173"/>
      <c r="E218"/>
      <c r="F218"/>
      <c r="G218"/>
      <c r="H218"/>
      <c r="I218"/>
      <c r="J218"/>
      <c r="K218"/>
      <c r="L218"/>
      <c r="M218" s="173"/>
      <c r="N218" s="151"/>
      <c r="O218"/>
      <c r="P218"/>
      <c r="Q218"/>
      <c r="R218"/>
      <c r="S218"/>
      <c r="T218"/>
      <c r="U218" s="173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 s="137"/>
      <c r="AR218"/>
      <c r="AS218"/>
      <c r="AT218"/>
      <c r="AU218"/>
      <c r="AV218"/>
      <c r="AW218"/>
      <c r="AX218" s="137"/>
      <c r="AY218"/>
      <c r="AZ218"/>
      <c r="BA218"/>
      <c r="BB218"/>
      <c r="BC218"/>
      <c r="BD218"/>
      <c r="BE218"/>
      <c r="BF218" s="29"/>
      <c r="BG218"/>
    </row>
    <row r="219" spans="2:59" ht="13.2" x14ac:dyDescent="0.25">
      <c r="B219"/>
      <c r="C219" s="173"/>
      <c r="D219" s="173"/>
      <c r="E219"/>
      <c r="F219"/>
      <c r="G219"/>
      <c r="H219"/>
      <c r="I219"/>
      <c r="J219"/>
      <c r="K219"/>
      <c r="L219"/>
      <c r="M219" s="173"/>
      <c r="N219" s="151"/>
      <c r="O219"/>
      <c r="P219"/>
      <c r="Q219"/>
      <c r="R219"/>
      <c r="S219"/>
      <c r="T219"/>
      <c r="U219" s="173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 s="137"/>
      <c r="AR219"/>
      <c r="AS219"/>
      <c r="AT219"/>
      <c r="AU219"/>
      <c r="AV219"/>
      <c r="AW219"/>
      <c r="AX219" s="137"/>
      <c r="AY219"/>
      <c r="AZ219"/>
      <c r="BA219"/>
      <c r="BB219"/>
      <c r="BC219"/>
      <c r="BD219"/>
      <c r="BE219"/>
      <c r="BF219" s="29"/>
      <c r="BG219"/>
    </row>
    <row r="220" spans="2:59" ht="13.2" x14ac:dyDescent="0.25">
      <c r="B220"/>
      <c r="C220" s="173"/>
      <c r="D220" s="173"/>
      <c r="E220"/>
      <c r="F220"/>
      <c r="G220"/>
      <c r="H220"/>
      <c r="I220"/>
      <c r="J220"/>
      <c r="K220"/>
      <c r="L220"/>
      <c r="M220" s="173"/>
      <c r="N220" s="151"/>
      <c r="O220"/>
      <c r="P220"/>
      <c r="Q220"/>
      <c r="R220"/>
      <c r="S220"/>
      <c r="T220"/>
      <c r="U220" s="173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 s="137"/>
      <c r="AR220"/>
      <c r="AS220"/>
      <c r="AT220"/>
      <c r="AU220"/>
      <c r="AV220"/>
      <c r="AW220"/>
      <c r="AX220" s="137"/>
      <c r="AY220"/>
      <c r="AZ220"/>
      <c r="BA220"/>
      <c r="BB220"/>
      <c r="BC220"/>
      <c r="BD220"/>
      <c r="BE220"/>
      <c r="BF220" s="29"/>
      <c r="BG220"/>
    </row>
    <row r="221" spans="2:59" ht="13.2" x14ac:dyDescent="0.25">
      <c r="B221"/>
      <c r="C221" s="173"/>
      <c r="D221" s="173"/>
      <c r="E221"/>
      <c r="F221"/>
      <c r="G221"/>
      <c r="H221"/>
      <c r="I221"/>
      <c r="J221"/>
      <c r="K221"/>
      <c r="L221"/>
      <c r="M221" s="173"/>
      <c r="N221" s="151"/>
      <c r="O221"/>
      <c r="P221"/>
      <c r="Q221"/>
      <c r="R221"/>
      <c r="S221"/>
      <c r="T221"/>
      <c r="U221" s="173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 s="137"/>
      <c r="AR221"/>
      <c r="AS221"/>
      <c r="AT221"/>
      <c r="AU221"/>
      <c r="AV221"/>
      <c r="AW221"/>
      <c r="AX221" s="137"/>
      <c r="AY221"/>
      <c r="AZ221"/>
      <c r="BA221"/>
      <c r="BB221"/>
      <c r="BC221"/>
      <c r="BD221"/>
      <c r="BE221"/>
      <c r="BF221" s="29"/>
      <c r="BG221"/>
    </row>
    <row r="222" spans="2:59" ht="13.2" x14ac:dyDescent="0.25">
      <c r="B222"/>
      <c r="C222" s="173"/>
      <c r="D222" s="173"/>
      <c r="E222"/>
      <c r="F222"/>
      <c r="G222"/>
      <c r="H222"/>
      <c r="I222"/>
      <c r="J222"/>
      <c r="K222"/>
      <c r="L222"/>
      <c r="M222" s="173"/>
      <c r="N222" s="151"/>
      <c r="O222"/>
      <c r="P222"/>
      <c r="Q222"/>
      <c r="R222"/>
      <c r="S222"/>
      <c r="T222"/>
      <c r="U222" s="173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 s="137"/>
      <c r="AR222"/>
      <c r="AS222"/>
      <c r="AT222"/>
      <c r="AU222"/>
      <c r="AV222"/>
      <c r="AW222"/>
      <c r="AX222" s="137"/>
      <c r="AY222"/>
      <c r="AZ222"/>
      <c r="BA222"/>
      <c r="BB222"/>
      <c r="BC222"/>
      <c r="BD222"/>
      <c r="BE222"/>
      <c r="BF222" s="29"/>
      <c r="BG222"/>
    </row>
    <row r="223" spans="2:59" ht="13.2" x14ac:dyDescent="0.25">
      <c r="B223"/>
      <c r="C223" s="173"/>
      <c r="D223" s="173"/>
      <c r="E223"/>
      <c r="F223"/>
      <c r="G223"/>
      <c r="H223"/>
      <c r="I223"/>
      <c r="J223"/>
      <c r="K223"/>
      <c r="L223"/>
      <c r="M223" s="173"/>
      <c r="N223" s="151"/>
      <c r="O223"/>
      <c r="P223"/>
      <c r="Q223"/>
      <c r="R223"/>
      <c r="S223"/>
      <c r="T223"/>
      <c r="U223" s="17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 s="137"/>
      <c r="AR223"/>
      <c r="AS223"/>
      <c r="AT223"/>
      <c r="AU223"/>
      <c r="AV223"/>
      <c r="AW223"/>
      <c r="AX223" s="137"/>
      <c r="AY223"/>
      <c r="AZ223"/>
      <c r="BA223"/>
      <c r="BB223"/>
      <c r="BC223"/>
      <c r="BD223"/>
      <c r="BE223"/>
      <c r="BF223" s="29"/>
      <c r="BG223"/>
    </row>
    <row r="224" spans="2:59" ht="13.2" x14ac:dyDescent="0.25">
      <c r="B224"/>
      <c r="C224" s="173"/>
      <c r="D224" s="173"/>
      <c r="E224"/>
      <c r="F224"/>
      <c r="G224"/>
      <c r="H224"/>
      <c r="I224"/>
      <c r="J224"/>
      <c r="K224"/>
      <c r="L224"/>
      <c r="M224" s="173"/>
      <c r="N224" s="151"/>
      <c r="O224"/>
      <c r="P224"/>
      <c r="Q224"/>
      <c r="R224"/>
      <c r="S224"/>
      <c r="T224"/>
      <c r="U224" s="173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 s="137"/>
      <c r="AR224"/>
      <c r="AS224"/>
      <c r="AT224"/>
      <c r="AU224"/>
      <c r="AV224"/>
      <c r="AW224"/>
      <c r="AX224" s="137"/>
      <c r="AY224"/>
      <c r="AZ224"/>
      <c r="BA224"/>
      <c r="BB224"/>
      <c r="BC224"/>
      <c r="BD224"/>
      <c r="BE224"/>
      <c r="BF224" s="29"/>
      <c r="BG224"/>
    </row>
    <row r="225" spans="2:59" ht="13.2" x14ac:dyDescent="0.25">
      <c r="B225"/>
      <c r="C225" s="173"/>
      <c r="D225" s="173"/>
      <c r="E225"/>
      <c r="F225"/>
      <c r="G225"/>
      <c r="H225"/>
      <c r="I225"/>
      <c r="J225"/>
      <c r="K225"/>
      <c r="L225"/>
      <c r="M225" s="173"/>
      <c r="N225" s="151"/>
      <c r="O225"/>
      <c r="P225"/>
      <c r="Q225"/>
      <c r="R225"/>
      <c r="S225"/>
      <c r="T225"/>
      <c r="U225" s="173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 s="137"/>
      <c r="AR225"/>
      <c r="AS225"/>
      <c r="AT225"/>
      <c r="AU225"/>
      <c r="AV225"/>
      <c r="AW225"/>
      <c r="AX225" s="137"/>
      <c r="AY225"/>
      <c r="AZ225"/>
      <c r="BA225"/>
      <c r="BB225"/>
      <c r="BC225"/>
      <c r="BD225"/>
      <c r="BE225"/>
      <c r="BF225" s="29"/>
      <c r="BG225"/>
    </row>
    <row r="226" spans="2:59" ht="13.2" x14ac:dyDescent="0.25">
      <c r="B226"/>
      <c r="C226" s="173"/>
      <c r="D226" s="173"/>
      <c r="E226"/>
      <c r="F226"/>
      <c r="G226"/>
      <c r="H226"/>
      <c r="I226"/>
      <c r="J226"/>
      <c r="K226"/>
      <c r="L226"/>
      <c r="M226" s="173"/>
      <c r="N226" s="151"/>
      <c r="O226"/>
      <c r="P226"/>
      <c r="Q226"/>
      <c r="R226"/>
      <c r="S226"/>
      <c r="T226"/>
      <c r="U226" s="173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 s="137"/>
      <c r="AR226"/>
      <c r="AS226"/>
      <c r="AT226"/>
      <c r="AU226"/>
      <c r="AV226"/>
      <c r="AW226"/>
      <c r="AX226" s="137"/>
      <c r="AY226"/>
      <c r="AZ226"/>
      <c r="BA226"/>
      <c r="BB226"/>
      <c r="BC226"/>
      <c r="BD226"/>
      <c r="BE226"/>
      <c r="BF226" s="29"/>
      <c r="BG226"/>
    </row>
    <row r="227" spans="2:59" ht="13.2" x14ac:dyDescent="0.25">
      <c r="B227"/>
      <c r="C227" s="173"/>
      <c r="D227" s="173"/>
      <c r="E227"/>
      <c r="F227"/>
      <c r="G227"/>
      <c r="H227"/>
      <c r="I227"/>
      <c r="J227"/>
      <c r="K227"/>
      <c r="L227"/>
      <c r="M227" s="173"/>
      <c r="N227" s="151"/>
      <c r="O227"/>
      <c r="P227"/>
      <c r="Q227"/>
      <c r="R227"/>
      <c r="S227"/>
      <c r="T227"/>
      <c r="U227" s="173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 s="137"/>
      <c r="AR227"/>
      <c r="AS227"/>
      <c r="AT227"/>
      <c r="AU227"/>
      <c r="AV227"/>
      <c r="AW227"/>
      <c r="AX227" s="137"/>
      <c r="AY227"/>
      <c r="AZ227"/>
      <c r="BA227"/>
      <c r="BB227"/>
      <c r="BC227"/>
      <c r="BD227"/>
      <c r="BE227"/>
      <c r="BF227" s="29"/>
      <c r="BG227"/>
    </row>
    <row r="228" spans="2:59" ht="13.2" x14ac:dyDescent="0.25">
      <c r="B228"/>
      <c r="C228" s="173"/>
      <c r="D228" s="173"/>
      <c r="E228"/>
      <c r="F228"/>
      <c r="G228"/>
      <c r="H228"/>
      <c r="I228"/>
      <c r="J228"/>
      <c r="K228"/>
      <c r="L228"/>
      <c r="M228" s="173"/>
      <c r="N228" s="151"/>
      <c r="O228"/>
      <c r="P228"/>
      <c r="Q228"/>
      <c r="R228"/>
      <c r="S228"/>
      <c r="T228"/>
      <c r="U228" s="173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 s="137"/>
      <c r="AR228"/>
      <c r="AS228"/>
      <c r="AT228"/>
      <c r="AU228"/>
      <c r="AV228"/>
      <c r="AW228"/>
      <c r="AX228" s="137"/>
      <c r="AY228"/>
      <c r="AZ228"/>
      <c r="BA228"/>
      <c r="BB228"/>
      <c r="BC228"/>
      <c r="BD228"/>
      <c r="BE228"/>
      <c r="BF228" s="29"/>
      <c r="BG228"/>
    </row>
    <row r="229" spans="2:59" ht="13.2" x14ac:dyDescent="0.25">
      <c r="B229"/>
      <c r="C229" s="173"/>
      <c r="D229" s="173"/>
      <c r="E229"/>
      <c r="F229"/>
      <c r="G229"/>
      <c r="H229"/>
      <c r="I229"/>
      <c r="J229"/>
      <c r="K229"/>
      <c r="L229"/>
      <c r="M229" s="173"/>
      <c r="N229" s="151"/>
      <c r="O229"/>
      <c r="P229"/>
      <c r="Q229"/>
      <c r="R229"/>
      <c r="S229"/>
      <c r="T229"/>
      <c r="U229" s="173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 s="137"/>
      <c r="AR229"/>
      <c r="AS229"/>
      <c r="AT229"/>
      <c r="AU229"/>
      <c r="AV229"/>
      <c r="AW229"/>
      <c r="AX229" s="137"/>
      <c r="AY229"/>
      <c r="AZ229"/>
      <c r="BA229"/>
      <c r="BB229"/>
      <c r="BC229"/>
      <c r="BD229"/>
      <c r="BE229"/>
      <c r="BF229" s="29"/>
      <c r="BG229"/>
    </row>
    <row r="230" spans="2:59" ht="13.2" x14ac:dyDescent="0.25">
      <c r="B230"/>
      <c r="C230" s="173"/>
      <c r="D230" s="173"/>
      <c r="E230"/>
      <c r="F230"/>
      <c r="G230"/>
      <c r="H230"/>
      <c r="I230"/>
      <c r="J230"/>
      <c r="K230"/>
      <c r="L230"/>
      <c r="M230" s="173"/>
      <c r="N230" s="151"/>
      <c r="O230"/>
      <c r="P230"/>
      <c r="Q230"/>
      <c r="R230"/>
      <c r="S230"/>
      <c r="T230"/>
      <c r="U230" s="173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 s="137"/>
      <c r="AR230"/>
      <c r="AS230"/>
      <c r="AT230"/>
      <c r="AU230"/>
      <c r="AV230"/>
      <c r="AW230"/>
      <c r="AX230" s="137"/>
      <c r="AY230"/>
      <c r="AZ230"/>
      <c r="BA230"/>
      <c r="BB230"/>
      <c r="BC230"/>
      <c r="BD230"/>
      <c r="BE230"/>
      <c r="BF230" s="29"/>
      <c r="BG230"/>
    </row>
    <row r="231" spans="2:59" ht="13.2" x14ac:dyDescent="0.25">
      <c r="B231"/>
      <c r="C231" s="173"/>
      <c r="D231" s="173"/>
      <c r="E231"/>
      <c r="F231"/>
      <c r="G231"/>
      <c r="H231"/>
      <c r="I231"/>
      <c r="J231"/>
      <c r="K231"/>
      <c r="L231"/>
      <c r="M231" s="173"/>
      <c r="N231" s="151"/>
      <c r="O231"/>
      <c r="P231"/>
      <c r="Q231"/>
      <c r="R231"/>
      <c r="S231"/>
      <c r="T231"/>
      <c r="U231" s="173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 s="137"/>
      <c r="AR231"/>
      <c r="AS231"/>
      <c r="AT231"/>
      <c r="AU231"/>
      <c r="AV231"/>
      <c r="AW231"/>
      <c r="AX231" s="137"/>
      <c r="AY231"/>
      <c r="AZ231"/>
      <c r="BA231"/>
      <c r="BB231"/>
      <c r="BC231"/>
      <c r="BD231"/>
      <c r="BE231"/>
      <c r="BF231" s="29"/>
      <c r="BG231"/>
    </row>
    <row r="232" spans="2:59" ht="13.2" x14ac:dyDescent="0.25">
      <c r="B232"/>
      <c r="C232" s="173"/>
      <c r="D232" s="173"/>
      <c r="E232"/>
      <c r="F232"/>
      <c r="G232"/>
      <c r="H232"/>
      <c r="I232"/>
      <c r="J232"/>
      <c r="K232"/>
      <c r="L232"/>
      <c r="M232" s="173"/>
      <c r="N232" s="151"/>
      <c r="O232"/>
      <c r="P232"/>
      <c r="Q232"/>
      <c r="R232"/>
      <c r="S232"/>
      <c r="T232"/>
      <c r="U232" s="173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 s="137"/>
      <c r="AR232"/>
      <c r="AS232"/>
      <c r="AT232"/>
      <c r="AU232"/>
      <c r="AV232"/>
      <c r="AW232"/>
      <c r="AX232" s="137"/>
      <c r="AY232"/>
      <c r="AZ232"/>
      <c r="BA232"/>
      <c r="BB232"/>
      <c r="BC232"/>
      <c r="BD232"/>
      <c r="BE232"/>
      <c r="BF232" s="29"/>
      <c r="BG232"/>
    </row>
    <row r="233" spans="2:59" ht="13.2" x14ac:dyDescent="0.25">
      <c r="B233"/>
      <c r="C233" s="173"/>
      <c r="D233" s="173"/>
      <c r="E233"/>
      <c r="F233"/>
      <c r="G233"/>
      <c r="H233"/>
      <c r="I233"/>
      <c r="J233"/>
      <c r="K233"/>
      <c r="L233"/>
      <c r="M233" s="173"/>
      <c r="N233" s="151"/>
      <c r="O233"/>
      <c r="P233"/>
      <c r="Q233"/>
      <c r="R233"/>
      <c r="S233"/>
      <c r="T233"/>
      <c r="U233" s="17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 s="137"/>
      <c r="AR233"/>
      <c r="AS233"/>
      <c r="AT233"/>
      <c r="AU233"/>
      <c r="AV233"/>
      <c r="AW233"/>
      <c r="AX233" s="137"/>
      <c r="AY233"/>
      <c r="AZ233"/>
      <c r="BA233"/>
      <c r="BB233"/>
      <c r="BC233"/>
      <c r="BD233"/>
      <c r="BE233"/>
      <c r="BF233" s="29"/>
      <c r="BG233"/>
    </row>
    <row r="234" spans="2:59" ht="13.2" x14ac:dyDescent="0.25">
      <c r="B234"/>
      <c r="C234" s="173"/>
      <c r="D234" s="173"/>
      <c r="E234"/>
      <c r="F234"/>
      <c r="G234"/>
      <c r="H234"/>
      <c r="I234"/>
      <c r="J234"/>
      <c r="K234"/>
      <c r="L234"/>
      <c r="M234" s="173"/>
      <c r="N234" s="151"/>
      <c r="O234"/>
      <c r="P234"/>
      <c r="Q234"/>
      <c r="R234"/>
      <c r="S234"/>
      <c r="T234"/>
      <c r="U234" s="173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 s="137"/>
      <c r="AR234"/>
      <c r="AS234"/>
      <c r="AT234"/>
      <c r="AU234"/>
      <c r="AV234"/>
      <c r="AW234"/>
      <c r="AX234" s="137"/>
      <c r="AY234"/>
      <c r="AZ234"/>
      <c r="BA234"/>
      <c r="BB234"/>
      <c r="BC234"/>
      <c r="BD234"/>
      <c r="BE234"/>
      <c r="BF234" s="29"/>
      <c r="BG234"/>
    </row>
    <row r="235" spans="2:59" ht="13.2" x14ac:dyDescent="0.25">
      <c r="B235"/>
      <c r="C235" s="173"/>
      <c r="D235" s="173"/>
      <c r="E235"/>
      <c r="F235"/>
      <c r="G235"/>
      <c r="H235"/>
      <c r="I235"/>
      <c r="J235"/>
      <c r="K235"/>
      <c r="L235"/>
      <c r="M235" s="173"/>
      <c r="N235" s="151"/>
      <c r="O235"/>
      <c r="P235"/>
      <c r="Q235"/>
      <c r="R235"/>
      <c r="S235"/>
      <c r="T235"/>
      <c r="U235" s="173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 s="137"/>
      <c r="AR235"/>
      <c r="AS235"/>
      <c r="AT235"/>
      <c r="AU235"/>
      <c r="AV235"/>
      <c r="AW235"/>
      <c r="AX235" s="137"/>
      <c r="AY235"/>
      <c r="AZ235"/>
      <c r="BA235"/>
      <c r="BB235"/>
      <c r="BC235"/>
      <c r="BD235"/>
      <c r="BE235"/>
      <c r="BF235" s="29"/>
      <c r="BG235"/>
    </row>
    <row r="236" spans="2:59" ht="13.2" x14ac:dyDescent="0.25">
      <c r="B236"/>
      <c r="C236" s="173"/>
      <c r="D236" s="173"/>
      <c r="E236"/>
      <c r="F236"/>
      <c r="G236"/>
      <c r="H236"/>
      <c r="I236"/>
      <c r="J236"/>
      <c r="K236"/>
      <c r="L236"/>
      <c r="M236" s="173"/>
      <c r="N236" s="151"/>
      <c r="O236"/>
      <c r="P236"/>
      <c r="Q236"/>
      <c r="R236"/>
      <c r="S236"/>
      <c r="T236"/>
      <c r="U236" s="173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 s="137"/>
      <c r="AR236"/>
      <c r="AS236"/>
      <c r="AT236"/>
      <c r="AU236"/>
      <c r="AV236"/>
      <c r="AW236"/>
      <c r="AX236" s="137"/>
      <c r="AY236"/>
      <c r="AZ236"/>
      <c r="BA236"/>
      <c r="BB236"/>
      <c r="BC236"/>
      <c r="BD236"/>
      <c r="BE236"/>
      <c r="BF236" s="29"/>
      <c r="BG236"/>
    </row>
    <row r="237" spans="2:59" ht="13.2" x14ac:dyDescent="0.25">
      <c r="B237"/>
      <c r="C237" s="173"/>
      <c r="D237" s="173"/>
      <c r="E237"/>
      <c r="F237"/>
      <c r="G237"/>
      <c r="H237"/>
      <c r="I237"/>
      <c r="J237"/>
      <c r="K237"/>
      <c r="L237"/>
      <c r="M237" s="173"/>
      <c r="N237" s="151"/>
      <c r="O237"/>
      <c r="P237"/>
      <c r="Q237"/>
      <c r="R237"/>
      <c r="S237"/>
      <c r="T237"/>
      <c r="U237" s="173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 s="137"/>
      <c r="AR237"/>
      <c r="AS237"/>
      <c r="AT237"/>
      <c r="AU237"/>
      <c r="AV237"/>
      <c r="AW237"/>
      <c r="AX237" s="137"/>
      <c r="AY237"/>
      <c r="AZ237"/>
      <c r="BA237"/>
      <c r="BB237"/>
      <c r="BC237"/>
      <c r="BD237"/>
      <c r="BE237"/>
      <c r="BF237" s="29"/>
      <c r="BG237"/>
    </row>
    <row r="238" spans="2:59" ht="13.2" x14ac:dyDescent="0.25">
      <c r="B238"/>
      <c r="C238" s="173"/>
      <c r="D238" s="173"/>
      <c r="E238"/>
      <c r="F238"/>
      <c r="G238"/>
      <c r="H238"/>
      <c r="I238"/>
      <c r="J238"/>
      <c r="K238"/>
      <c r="L238"/>
      <c r="M238" s="173"/>
      <c r="N238" s="151"/>
      <c r="O238"/>
      <c r="P238"/>
      <c r="Q238"/>
      <c r="R238"/>
      <c r="S238"/>
      <c r="T238"/>
      <c r="U238" s="173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 s="137"/>
      <c r="AR238"/>
      <c r="AS238"/>
      <c r="AT238"/>
      <c r="AU238"/>
      <c r="AV238"/>
      <c r="AW238"/>
      <c r="AX238" s="137"/>
      <c r="AY238"/>
      <c r="AZ238"/>
      <c r="BA238"/>
      <c r="BB238"/>
      <c r="BC238"/>
      <c r="BD238"/>
      <c r="BE238"/>
      <c r="BF238" s="29"/>
      <c r="BG238"/>
    </row>
    <row r="239" spans="2:59" ht="13.2" x14ac:dyDescent="0.25">
      <c r="B239"/>
      <c r="C239" s="173"/>
      <c r="D239" s="173"/>
      <c r="E239"/>
      <c r="F239"/>
      <c r="G239"/>
      <c r="H239"/>
      <c r="I239"/>
      <c r="J239"/>
      <c r="K239"/>
      <c r="L239"/>
      <c r="M239" s="173"/>
      <c r="N239" s="151"/>
      <c r="O239"/>
      <c r="P239"/>
      <c r="Q239"/>
      <c r="R239"/>
      <c r="S239"/>
      <c r="T239"/>
      <c r="U239" s="173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 s="137"/>
      <c r="AR239"/>
      <c r="AS239"/>
      <c r="AT239"/>
      <c r="AU239"/>
      <c r="AV239"/>
      <c r="AW239"/>
      <c r="AX239" s="137"/>
      <c r="AY239"/>
      <c r="AZ239"/>
      <c r="BA239"/>
      <c r="BB239"/>
      <c r="BC239"/>
      <c r="BD239"/>
      <c r="BE239"/>
      <c r="BF239" s="29"/>
      <c r="BG239"/>
    </row>
    <row r="240" spans="2:59" ht="13.2" x14ac:dyDescent="0.25">
      <c r="B240"/>
      <c r="C240" s="173"/>
      <c r="D240" s="173"/>
      <c r="E240"/>
      <c r="F240"/>
      <c r="G240"/>
      <c r="H240"/>
      <c r="I240"/>
      <c r="J240"/>
      <c r="K240"/>
      <c r="L240"/>
      <c r="M240" s="173"/>
      <c r="N240" s="151"/>
      <c r="O240"/>
      <c r="P240"/>
      <c r="Q240"/>
      <c r="R240"/>
      <c r="S240"/>
      <c r="T240"/>
      <c r="U240" s="173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 s="137"/>
      <c r="AR240"/>
      <c r="AS240"/>
      <c r="AT240"/>
      <c r="AU240"/>
      <c r="AV240"/>
      <c r="AW240"/>
      <c r="AX240" s="137"/>
      <c r="AY240"/>
      <c r="AZ240"/>
      <c r="BA240"/>
      <c r="BB240"/>
      <c r="BC240"/>
      <c r="BD240"/>
      <c r="BE240"/>
      <c r="BF240" s="29"/>
      <c r="BG240"/>
    </row>
    <row r="241" spans="2:59" ht="13.2" x14ac:dyDescent="0.25">
      <c r="B241"/>
      <c r="C241" s="173"/>
      <c r="D241" s="173"/>
      <c r="E241"/>
      <c r="F241"/>
      <c r="G241"/>
      <c r="H241"/>
      <c r="I241"/>
      <c r="J241"/>
      <c r="K241"/>
      <c r="L241"/>
      <c r="M241" s="173"/>
      <c r="N241" s="151"/>
      <c r="O241"/>
      <c r="P241"/>
      <c r="Q241"/>
      <c r="R241"/>
      <c r="S241"/>
      <c r="T241"/>
      <c r="U241" s="173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 s="137"/>
      <c r="AR241"/>
      <c r="AS241"/>
      <c r="AT241"/>
      <c r="AU241"/>
      <c r="AV241"/>
      <c r="AW241"/>
      <c r="AX241" s="137"/>
      <c r="AY241"/>
      <c r="AZ241"/>
      <c r="BA241"/>
      <c r="BB241"/>
      <c r="BC241"/>
      <c r="BD241"/>
      <c r="BE241"/>
      <c r="BF241" s="29"/>
      <c r="BG241"/>
    </row>
    <row r="242" spans="2:59" ht="13.2" x14ac:dyDescent="0.25">
      <c r="B242"/>
      <c r="C242" s="173"/>
      <c r="D242" s="173"/>
      <c r="E242"/>
      <c r="F242"/>
      <c r="G242"/>
      <c r="H242"/>
      <c r="I242"/>
      <c r="J242"/>
      <c r="K242"/>
      <c r="L242"/>
      <c r="M242" s="173"/>
      <c r="N242" s="151"/>
      <c r="O242"/>
      <c r="P242"/>
      <c r="Q242"/>
      <c r="R242"/>
      <c r="S242"/>
      <c r="T242"/>
      <c r="U242" s="173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 s="137"/>
      <c r="AR242"/>
      <c r="AS242"/>
      <c r="AT242"/>
      <c r="AU242"/>
      <c r="AV242"/>
      <c r="AW242"/>
      <c r="AX242" s="137"/>
      <c r="AY242"/>
      <c r="AZ242"/>
      <c r="BA242"/>
      <c r="BB242"/>
      <c r="BC242"/>
      <c r="BD242"/>
      <c r="BE242"/>
      <c r="BF242" s="29"/>
      <c r="BG242"/>
    </row>
    <row r="243" spans="2:59" ht="13.2" x14ac:dyDescent="0.25">
      <c r="B243"/>
      <c r="C243" s="173"/>
      <c r="D243" s="173"/>
      <c r="E243"/>
      <c r="F243"/>
      <c r="G243"/>
      <c r="H243"/>
      <c r="I243"/>
      <c r="J243"/>
      <c r="K243"/>
      <c r="L243"/>
      <c r="M243" s="173"/>
      <c r="N243" s="151"/>
      <c r="O243"/>
      <c r="P243"/>
      <c r="Q243"/>
      <c r="R243"/>
      <c r="S243"/>
      <c r="T243"/>
      <c r="U243" s="17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 s="137"/>
      <c r="AR243"/>
      <c r="AS243"/>
      <c r="AT243"/>
      <c r="AU243"/>
      <c r="AV243"/>
      <c r="AW243"/>
      <c r="AX243" s="137"/>
      <c r="AY243"/>
      <c r="AZ243"/>
      <c r="BA243"/>
      <c r="BB243"/>
      <c r="BC243"/>
      <c r="BD243"/>
      <c r="BE243"/>
      <c r="BF243" s="29"/>
      <c r="BG243"/>
    </row>
    <row r="244" spans="2:59" ht="13.2" x14ac:dyDescent="0.25">
      <c r="B244"/>
      <c r="C244" s="173"/>
      <c r="D244" s="173"/>
      <c r="E244"/>
      <c r="F244"/>
      <c r="G244"/>
      <c r="H244"/>
      <c r="I244"/>
      <c r="J244"/>
      <c r="K244"/>
      <c r="L244"/>
      <c r="M244" s="173"/>
      <c r="N244" s="151"/>
      <c r="O244"/>
      <c r="P244"/>
      <c r="Q244"/>
      <c r="R244"/>
      <c r="S244"/>
      <c r="T244"/>
      <c r="U244" s="173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 s="137"/>
      <c r="AR244"/>
      <c r="AS244"/>
      <c r="AT244"/>
      <c r="AU244"/>
      <c r="AV244"/>
      <c r="AW244"/>
      <c r="AX244" s="137"/>
      <c r="AY244"/>
      <c r="AZ244"/>
      <c r="BA244"/>
      <c r="BB244"/>
      <c r="BC244"/>
      <c r="BD244"/>
      <c r="BE244"/>
      <c r="BF244" s="29"/>
      <c r="BG244"/>
    </row>
    <row r="245" spans="2:59" ht="13.2" x14ac:dyDescent="0.25">
      <c r="B245"/>
      <c r="C245" s="173"/>
      <c r="D245" s="173"/>
      <c r="E245"/>
      <c r="F245"/>
      <c r="G245"/>
      <c r="H245"/>
      <c r="I245"/>
      <c r="J245"/>
      <c r="K245"/>
      <c r="L245"/>
      <c r="M245" s="173"/>
      <c r="N245" s="151"/>
      <c r="O245"/>
      <c r="P245"/>
      <c r="Q245"/>
      <c r="R245"/>
      <c r="S245"/>
      <c r="T245"/>
      <c r="U245" s="173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 s="137"/>
      <c r="AR245"/>
      <c r="AS245"/>
      <c r="AT245"/>
      <c r="AU245"/>
      <c r="AV245"/>
      <c r="AW245"/>
      <c r="AX245" s="137"/>
      <c r="AY245"/>
      <c r="AZ245"/>
      <c r="BA245"/>
      <c r="BB245"/>
      <c r="BC245"/>
      <c r="BD245"/>
      <c r="BE245"/>
      <c r="BF245" s="29"/>
      <c r="BG245"/>
    </row>
    <row r="246" spans="2:59" ht="13.2" x14ac:dyDescent="0.25">
      <c r="B246"/>
      <c r="C246" s="173"/>
      <c r="D246" s="173"/>
      <c r="E246"/>
      <c r="F246"/>
      <c r="G246"/>
      <c r="H246"/>
      <c r="I246"/>
      <c r="J246"/>
      <c r="K246"/>
      <c r="L246"/>
      <c r="M246" s="173"/>
      <c r="N246" s="151"/>
      <c r="O246"/>
      <c r="P246"/>
      <c r="Q246"/>
      <c r="R246"/>
      <c r="S246"/>
      <c r="T246"/>
      <c r="U246" s="173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 s="137"/>
      <c r="AR246"/>
      <c r="AS246"/>
      <c r="AT246"/>
      <c r="AU246"/>
      <c r="AV246"/>
      <c r="AW246"/>
      <c r="AX246" s="137"/>
      <c r="AY246"/>
      <c r="AZ246"/>
      <c r="BA246"/>
      <c r="BB246"/>
      <c r="BC246"/>
      <c r="BD246"/>
      <c r="BE246"/>
      <c r="BF246" s="29"/>
      <c r="BG246"/>
    </row>
    <row r="247" spans="2:59" ht="13.2" x14ac:dyDescent="0.25">
      <c r="B247"/>
      <c r="C247" s="173"/>
      <c r="D247" s="173"/>
      <c r="E247"/>
      <c r="F247"/>
      <c r="G247"/>
      <c r="H247"/>
      <c r="I247"/>
      <c r="J247"/>
      <c r="K247"/>
      <c r="L247"/>
      <c r="M247" s="173"/>
      <c r="N247" s="151"/>
      <c r="O247"/>
      <c r="P247"/>
      <c r="Q247"/>
      <c r="R247"/>
      <c r="S247"/>
      <c r="T247"/>
      <c r="U247" s="173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 s="137"/>
      <c r="AR247"/>
      <c r="AS247"/>
      <c r="AT247"/>
      <c r="AU247"/>
      <c r="AV247"/>
      <c r="AW247"/>
      <c r="AX247" s="137"/>
      <c r="AY247"/>
      <c r="AZ247"/>
      <c r="BA247"/>
      <c r="BB247"/>
      <c r="BC247"/>
      <c r="BD247"/>
      <c r="BE247"/>
      <c r="BF247" s="29"/>
      <c r="BG247"/>
    </row>
    <row r="248" spans="2:59" ht="13.2" x14ac:dyDescent="0.25">
      <c r="B248"/>
      <c r="C248" s="173"/>
      <c r="D248" s="173"/>
      <c r="E248"/>
      <c r="F248"/>
      <c r="G248"/>
      <c r="H248"/>
      <c r="I248"/>
      <c r="J248"/>
      <c r="K248"/>
      <c r="L248"/>
      <c r="M248" s="173"/>
      <c r="N248" s="151"/>
      <c r="O248"/>
      <c r="P248"/>
      <c r="Q248"/>
      <c r="R248"/>
      <c r="S248"/>
      <c r="T248"/>
      <c r="U248" s="173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 s="137"/>
      <c r="AR248"/>
      <c r="AS248"/>
      <c r="AT248"/>
      <c r="AU248"/>
      <c r="AV248"/>
      <c r="AW248"/>
      <c r="AX248" s="137"/>
      <c r="AY248"/>
      <c r="AZ248"/>
      <c r="BA248"/>
      <c r="BB248"/>
      <c r="BC248"/>
      <c r="BD248"/>
      <c r="BE248"/>
      <c r="BF248" s="29"/>
      <c r="BG248"/>
    </row>
    <row r="249" spans="2:59" ht="13.2" x14ac:dyDescent="0.25">
      <c r="B249"/>
      <c r="C249" s="173"/>
      <c r="D249" s="173"/>
      <c r="E249"/>
      <c r="F249"/>
      <c r="G249"/>
      <c r="H249"/>
      <c r="I249"/>
      <c r="J249"/>
      <c r="K249"/>
      <c r="L249"/>
      <c r="M249" s="173"/>
      <c r="N249" s="151"/>
      <c r="O249"/>
      <c r="P249"/>
      <c r="Q249"/>
      <c r="R249"/>
      <c r="S249"/>
      <c r="T249"/>
      <c r="U249" s="173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 s="137"/>
      <c r="AR249"/>
      <c r="AS249"/>
      <c r="AT249"/>
      <c r="AU249"/>
      <c r="AV249"/>
      <c r="AW249"/>
      <c r="AX249" s="137"/>
      <c r="AY249"/>
      <c r="AZ249"/>
      <c r="BA249"/>
      <c r="BB249"/>
      <c r="BC249"/>
      <c r="BD249"/>
      <c r="BE249"/>
      <c r="BF249" s="29"/>
      <c r="BG249"/>
    </row>
    <row r="250" spans="2:59" ht="13.2" x14ac:dyDescent="0.25">
      <c r="B250"/>
      <c r="C250" s="173"/>
      <c r="D250" s="173"/>
      <c r="E250"/>
      <c r="F250"/>
      <c r="G250"/>
      <c r="H250"/>
      <c r="I250"/>
      <c r="J250"/>
      <c r="K250"/>
      <c r="L250"/>
      <c r="M250" s="173"/>
      <c r="N250" s="151"/>
      <c r="O250"/>
      <c r="P250"/>
      <c r="Q250"/>
      <c r="R250"/>
      <c r="S250"/>
      <c r="T250"/>
      <c r="U250" s="173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 s="137"/>
      <c r="AR250"/>
      <c r="AS250"/>
      <c r="AT250"/>
      <c r="AU250"/>
      <c r="AV250"/>
      <c r="AW250"/>
      <c r="AX250" s="137"/>
      <c r="AY250"/>
      <c r="AZ250"/>
      <c r="BA250"/>
      <c r="BB250"/>
      <c r="BC250"/>
      <c r="BD250"/>
      <c r="BE250"/>
      <c r="BF250" s="29"/>
      <c r="BG250"/>
    </row>
    <row r="251" spans="2:59" ht="13.2" x14ac:dyDescent="0.25">
      <c r="B251"/>
      <c r="C251" s="173"/>
      <c r="D251" s="173"/>
      <c r="E251"/>
      <c r="F251"/>
      <c r="G251"/>
      <c r="H251"/>
      <c r="I251"/>
      <c r="J251"/>
      <c r="K251"/>
      <c r="L251"/>
      <c r="M251" s="173"/>
      <c r="N251" s="151"/>
      <c r="O251"/>
      <c r="P251"/>
      <c r="Q251"/>
      <c r="R251"/>
      <c r="S251"/>
      <c r="T251"/>
      <c r="U251" s="173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 s="137"/>
      <c r="AR251"/>
      <c r="AS251"/>
      <c r="AT251"/>
      <c r="AU251"/>
      <c r="AV251"/>
      <c r="AW251"/>
      <c r="AX251" s="137"/>
      <c r="AY251"/>
      <c r="AZ251"/>
      <c r="BA251"/>
      <c r="BB251"/>
      <c r="BC251"/>
      <c r="BD251"/>
      <c r="BE251"/>
      <c r="BF251" s="29"/>
      <c r="BG251"/>
    </row>
    <row r="252" spans="2:59" ht="13.2" x14ac:dyDescent="0.25">
      <c r="B252"/>
      <c r="C252" s="173"/>
      <c r="D252" s="173"/>
      <c r="E252"/>
      <c r="F252"/>
      <c r="G252"/>
      <c r="H252"/>
      <c r="I252"/>
      <c r="J252"/>
      <c r="K252"/>
      <c r="L252"/>
      <c r="M252" s="173"/>
      <c r="N252" s="151"/>
      <c r="O252"/>
      <c r="P252"/>
      <c r="Q252"/>
      <c r="R252"/>
      <c r="S252"/>
      <c r="T252"/>
      <c r="U252" s="173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 s="137"/>
      <c r="AR252"/>
      <c r="AS252"/>
      <c r="AT252"/>
      <c r="AU252"/>
      <c r="AV252"/>
      <c r="AW252"/>
      <c r="AX252" s="137"/>
      <c r="AY252"/>
      <c r="AZ252"/>
      <c r="BA252"/>
      <c r="BB252"/>
      <c r="BC252"/>
      <c r="BD252"/>
      <c r="BE252"/>
      <c r="BF252" s="29"/>
      <c r="BG252"/>
    </row>
    <row r="253" spans="2:59" ht="13.2" x14ac:dyDescent="0.25">
      <c r="B253"/>
      <c r="C253" s="173"/>
      <c r="D253" s="173"/>
      <c r="E253"/>
      <c r="F253"/>
      <c r="G253"/>
      <c r="H253"/>
      <c r="I253"/>
      <c r="J253"/>
      <c r="K253"/>
      <c r="L253"/>
      <c r="M253" s="173"/>
      <c r="N253" s="151"/>
      <c r="O253"/>
      <c r="P253"/>
      <c r="Q253"/>
      <c r="R253"/>
      <c r="S253"/>
      <c r="T253"/>
      <c r="U253" s="17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 s="137"/>
      <c r="AR253"/>
      <c r="AS253"/>
      <c r="AT253"/>
      <c r="AU253"/>
      <c r="AV253"/>
      <c r="AW253"/>
      <c r="AX253" s="137"/>
      <c r="AY253"/>
      <c r="AZ253"/>
      <c r="BA253"/>
      <c r="BB253"/>
      <c r="BC253"/>
      <c r="BD253"/>
      <c r="BE253"/>
      <c r="BF253" s="29"/>
      <c r="BG253"/>
    </row>
    <row r="254" spans="2:59" ht="13.2" x14ac:dyDescent="0.25">
      <c r="B254"/>
      <c r="C254" s="173"/>
      <c r="D254" s="173"/>
      <c r="E254"/>
      <c r="F254"/>
      <c r="G254"/>
      <c r="H254"/>
      <c r="I254"/>
      <c r="J254"/>
      <c r="K254"/>
      <c r="L254"/>
      <c r="M254" s="173"/>
      <c r="N254" s="151"/>
      <c r="O254"/>
      <c r="P254"/>
      <c r="Q254"/>
      <c r="R254"/>
      <c r="S254"/>
      <c r="T254"/>
      <c r="U254" s="173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 s="137"/>
      <c r="AR254"/>
      <c r="AS254"/>
      <c r="AT254"/>
      <c r="AU254"/>
      <c r="AV254"/>
      <c r="AW254"/>
      <c r="AX254" s="137"/>
      <c r="AY254"/>
      <c r="AZ254"/>
      <c r="BA254"/>
      <c r="BB254"/>
      <c r="BC254"/>
      <c r="BD254"/>
      <c r="BE254"/>
      <c r="BF254" s="29"/>
      <c r="BG254"/>
    </row>
    <row r="255" spans="2:59" ht="13.2" x14ac:dyDescent="0.25">
      <c r="B255"/>
      <c r="C255" s="173"/>
      <c r="D255" s="173"/>
      <c r="E255"/>
      <c r="F255"/>
      <c r="G255"/>
      <c r="H255"/>
      <c r="I255"/>
      <c r="J255"/>
      <c r="K255"/>
      <c r="L255"/>
      <c r="M255" s="173"/>
      <c r="N255" s="151"/>
      <c r="O255"/>
      <c r="P255"/>
      <c r="Q255"/>
      <c r="R255"/>
      <c r="S255"/>
      <c r="T255"/>
      <c r="U255" s="173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 s="137"/>
      <c r="AR255"/>
      <c r="AS255"/>
      <c r="AT255"/>
      <c r="AU255"/>
      <c r="AV255"/>
      <c r="AW255"/>
      <c r="AX255" s="137"/>
      <c r="AY255"/>
      <c r="AZ255"/>
      <c r="BA255"/>
      <c r="BB255"/>
      <c r="BC255"/>
      <c r="BD255"/>
      <c r="BE255"/>
      <c r="BF255" s="29"/>
      <c r="BG255"/>
    </row>
    <row r="256" spans="2:59" ht="13.2" x14ac:dyDescent="0.25">
      <c r="B256"/>
      <c r="C256" s="173"/>
      <c r="D256" s="173"/>
      <c r="E256"/>
      <c r="F256"/>
      <c r="G256"/>
      <c r="H256"/>
      <c r="I256"/>
      <c r="J256"/>
      <c r="K256"/>
      <c r="L256"/>
      <c r="M256" s="173"/>
      <c r="N256" s="151"/>
      <c r="O256"/>
      <c r="P256"/>
      <c r="Q256"/>
      <c r="R256"/>
      <c r="S256"/>
      <c r="T256"/>
      <c r="U256" s="173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 s="137"/>
      <c r="AR256"/>
      <c r="AS256"/>
      <c r="AT256"/>
      <c r="AU256"/>
      <c r="AV256"/>
      <c r="AW256"/>
      <c r="AX256" s="137"/>
      <c r="AY256"/>
      <c r="AZ256"/>
      <c r="BA256"/>
      <c r="BB256"/>
      <c r="BC256"/>
      <c r="BD256"/>
      <c r="BE256"/>
      <c r="BF256" s="29"/>
      <c r="BG256"/>
    </row>
    <row r="257" spans="2:59" ht="13.2" x14ac:dyDescent="0.25">
      <c r="B257"/>
      <c r="C257" s="173"/>
      <c r="D257" s="173"/>
      <c r="E257"/>
      <c r="F257"/>
      <c r="G257"/>
      <c r="H257"/>
      <c r="I257"/>
      <c r="J257"/>
      <c r="K257"/>
      <c r="L257"/>
      <c r="M257" s="173"/>
      <c r="N257" s="151"/>
      <c r="O257"/>
      <c r="P257"/>
      <c r="Q257"/>
      <c r="R257"/>
      <c r="S257"/>
      <c r="T257"/>
      <c r="U257" s="173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 s="137"/>
      <c r="AR257"/>
      <c r="AS257"/>
      <c r="AT257"/>
      <c r="AU257"/>
      <c r="AV257"/>
      <c r="AW257"/>
      <c r="AX257" s="137"/>
      <c r="AY257"/>
      <c r="AZ257"/>
      <c r="BA257"/>
      <c r="BB257"/>
      <c r="BC257"/>
      <c r="BD257"/>
      <c r="BE257"/>
      <c r="BF257" s="29"/>
      <c r="BG257"/>
    </row>
    <row r="258" spans="2:59" ht="13.2" x14ac:dyDescent="0.25">
      <c r="B258"/>
      <c r="C258" s="173"/>
      <c r="D258" s="173"/>
      <c r="E258"/>
      <c r="F258"/>
      <c r="G258"/>
      <c r="H258"/>
      <c r="I258"/>
      <c r="J258"/>
      <c r="K258"/>
      <c r="L258"/>
      <c r="M258" s="173"/>
      <c r="N258" s="151"/>
      <c r="O258"/>
      <c r="P258"/>
      <c r="Q258"/>
      <c r="R258"/>
      <c r="S258"/>
      <c r="T258"/>
      <c r="U258" s="173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 s="137"/>
      <c r="AR258"/>
      <c r="AS258"/>
      <c r="AT258"/>
      <c r="AU258"/>
      <c r="AV258"/>
      <c r="AW258"/>
      <c r="AX258" s="137"/>
      <c r="AY258"/>
      <c r="AZ258"/>
      <c r="BA258"/>
      <c r="BB258"/>
      <c r="BC258"/>
      <c r="BD258"/>
      <c r="BE258"/>
      <c r="BF258" s="29"/>
      <c r="BG258"/>
    </row>
    <row r="259" spans="2:59" ht="13.2" x14ac:dyDescent="0.25">
      <c r="B259"/>
      <c r="C259" s="173"/>
      <c r="D259" s="173"/>
      <c r="E259"/>
      <c r="F259"/>
      <c r="G259"/>
      <c r="H259"/>
      <c r="I259"/>
      <c r="J259"/>
      <c r="K259"/>
      <c r="L259"/>
      <c r="M259" s="173"/>
      <c r="N259" s="151"/>
      <c r="O259"/>
      <c r="P259"/>
      <c r="Q259"/>
      <c r="R259"/>
      <c r="S259"/>
      <c r="T259"/>
      <c r="U259" s="173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 s="137"/>
      <c r="AR259"/>
      <c r="AS259"/>
      <c r="AT259"/>
      <c r="AU259"/>
      <c r="AV259"/>
      <c r="AW259"/>
      <c r="AX259" s="137"/>
      <c r="AY259"/>
      <c r="AZ259"/>
      <c r="BA259"/>
      <c r="BB259"/>
      <c r="BC259"/>
      <c r="BD259"/>
      <c r="BE259"/>
      <c r="BF259" s="29"/>
      <c r="BG259"/>
    </row>
    <row r="260" spans="2:59" ht="13.2" x14ac:dyDescent="0.25">
      <c r="B260"/>
      <c r="C260" s="173"/>
      <c r="D260" s="173"/>
      <c r="E260"/>
      <c r="F260"/>
      <c r="G260"/>
      <c r="H260"/>
      <c r="I260"/>
      <c r="J260"/>
      <c r="K260"/>
      <c r="L260"/>
      <c r="M260" s="173"/>
      <c r="N260" s="151"/>
      <c r="O260"/>
      <c r="P260"/>
      <c r="Q260"/>
      <c r="R260"/>
      <c r="S260"/>
      <c r="T260"/>
      <c r="U260" s="173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 s="137"/>
      <c r="AR260"/>
      <c r="AS260"/>
      <c r="AT260"/>
      <c r="AU260"/>
      <c r="AV260"/>
      <c r="AW260"/>
      <c r="AX260" s="137"/>
      <c r="AY260"/>
      <c r="AZ260"/>
      <c r="BA260"/>
      <c r="BB260"/>
      <c r="BC260"/>
      <c r="BD260"/>
      <c r="BE260"/>
      <c r="BF260" s="29"/>
      <c r="BG260"/>
    </row>
    <row r="261" spans="2:59" ht="13.2" x14ac:dyDescent="0.25">
      <c r="B261"/>
      <c r="C261" s="173"/>
      <c r="D261" s="173"/>
      <c r="E261"/>
      <c r="F261"/>
      <c r="G261"/>
      <c r="H261"/>
      <c r="I261"/>
      <c r="J261"/>
      <c r="K261"/>
      <c r="L261"/>
      <c r="M261" s="173"/>
      <c r="N261" s="151"/>
      <c r="O261"/>
      <c r="P261"/>
      <c r="Q261"/>
      <c r="R261"/>
      <c r="S261"/>
      <c r="T261"/>
      <c r="U261" s="173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 s="137"/>
      <c r="AR261"/>
      <c r="AS261"/>
      <c r="AT261"/>
      <c r="AU261"/>
      <c r="AV261"/>
      <c r="AW261"/>
      <c r="AX261" s="137"/>
      <c r="AY261"/>
      <c r="AZ261"/>
      <c r="BA261"/>
      <c r="BB261"/>
      <c r="BC261"/>
      <c r="BD261"/>
      <c r="BE261"/>
      <c r="BF261" s="29"/>
      <c r="BG261"/>
    </row>
    <row r="262" spans="2:59" ht="13.2" x14ac:dyDescent="0.25">
      <c r="B262"/>
      <c r="C262" s="173"/>
      <c r="D262" s="173"/>
      <c r="E262"/>
      <c r="F262"/>
      <c r="G262"/>
      <c r="H262"/>
      <c r="I262"/>
      <c r="J262"/>
      <c r="K262"/>
      <c r="L262"/>
      <c r="M262" s="173"/>
      <c r="N262" s="151"/>
      <c r="O262"/>
      <c r="P262"/>
      <c r="Q262"/>
      <c r="R262"/>
      <c r="S262"/>
      <c r="T262"/>
      <c r="U262" s="173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 s="137"/>
      <c r="AR262"/>
      <c r="AS262"/>
      <c r="AT262"/>
      <c r="AU262"/>
      <c r="AV262"/>
      <c r="AW262"/>
      <c r="AX262" s="137"/>
      <c r="AY262"/>
      <c r="AZ262"/>
      <c r="BA262"/>
      <c r="BB262"/>
      <c r="BC262"/>
      <c r="BD262"/>
      <c r="BE262"/>
      <c r="BF262" s="29"/>
      <c r="BG262"/>
    </row>
    <row r="263" spans="2:59" ht="13.2" x14ac:dyDescent="0.25">
      <c r="B263"/>
      <c r="C263" s="173"/>
      <c r="D263" s="173"/>
      <c r="E263"/>
      <c r="F263"/>
      <c r="G263"/>
      <c r="H263"/>
      <c r="I263"/>
      <c r="J263"/>
      <c r="K263"/>
      <c r="L263"/>
      <c r="M263" s="173"/>
      <c r="N263" s="151"/>
      <c r="O263"/>
      <c r="P263"/>
      <c r="Q263"/>
      <c r="R263"/>
      <c r="S263"/>
      <c r="T263"/>
      <c r="U263" s="17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 s="137"/>
      <c r="AR263"/>
      <c r="AS263"/>
      <c r="AT263"/>
      <c r="AU263"/>
      <c r="AV263"/>
      <c r="AW263"/>
      <c r="AX263" s="137"/>
      <c r="AY263"/>
      <c r="AZ263"/>
      <c r="BA263"/>
      <c r="BB263"/>
      <c r="BC263"/>
      <c r="BD263"/>
      <c r="BE263"/>
      <c r="BF263" s="29"/>
      <c r="BG263"/>
    </row>
    <row r="264" spans="2:59" ht="13.2" x14ac:dyDescent="0.25">
      <c r="B264"/>
      <c r="C264" s="173"/>
      <c r="D264" s="173"/>
      <c r="E264"/>
      <c r="F264"/>
      <c r="G264"/>
      <c r="H264"/>
      <c r="I264"/>
      <c r="J264"/>
      <c r="K264"/>
      <c r="L264"/>
      <c r="M264" s="173"/>
      <c r="N264" s="151"/>
      <c r="O264"/>
      <c r="P264"/>
      <c r="Q264"/>
      <c r="R264"/>
      <c r="S264"/>
      <c r="T264"/>
      <c r="U264" s="173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 s="137"/>
      <c r="AR264"/>
      <c r="AS264"/>
      <c r="AT264"/>
      <c r="AU264"/>
      <c r="AV264"/>
      <c r="AW264"/>
      <c r="AX264" s="137"/>
      <c r="AY264"/>
      <c r="AZ264"/>
      <c r="BA264"/>
      <c r="BB264"/>
      <c r="BC264"/>
      <c r="BD264"/>
      <c r="BE264"/>
      <c r="BF264" s="29"/>
      <c r="BG264"/>
    </row>
    <row r="265" spans="2:59" ht="13.2" x14ac:dyDescent="0.25">
      <c r="B265"/>
      <c r="C265" s="173"/>
      <c r="D265" s="173"/>
      <c r="E265"/>
      <c r="F265"/>
      <c r="G265"/>
      <c r="H265"/>
      <c r="I265"/>
      <c r="J265"/>
      <c r="K265"/>
      <c r="L265"/>
      <c r="M265" s="173"/>
      <c r="N265" s="151"/>
      <c r="O265"/>
      <c r="P265"/>
      <c r="Q265"/>
      <c r="R265"/>
      <c r="S265"/>
      <c r="T265"/>
      <c r="U265" s="173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 s="137"/>
      <c r="AR265"/>
      <c r="AS265"/>
      <c r="AT265"/>
      <c r="AU265"/>
      <c r="AV265"/>
      <c r="AW265"/>
      <c r="AX265" s="137"/>
      <c r="AY265"/>
      <c r="AZ265"/>
      <c r="BA265"/>
      <c r="BB265"/>
      <c r="BC265"/>
      <c r="BD265"/>
      <c r="BE265"/>
      <c r="BF265" s="29"/>
      <c r="BG265"/>
    </row>
    <row r="266" spans="2:59" ht="13.2" x14ac:dyDescent="0.25">
      <c r="B266"/>
      <c r="C266" s="173"/>
      <c r="D266" s="173"/>
      <c r="E266"/>
      <c r="F266"/>
      <c r="G266"/>
      <c r="H266"/>
      <c r="I266"/>
      <c r="J266"/>
      <c r="K266"/>
      <c r="L266"/>
      <c r="M266" s="173"/>
      <c r="N266" s="151"/>
      <c r="O266"/>
      <c r="P266"/>
      <c r="Q266"/>
      <c r="R266"/>
      <c r="S266"/>
      <c r="T266"/>
      <c r="U266" s="173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 s="137"/>
      <c r="AR266"/>
      <c r="AS266"/>
      <c r="AT266"/>
      <c r="AU266"/>
      <c r="AV266"/>
      <c r="AW266"/>
      <c r="AX266" s="137"/>
      <c r="AY266"/>
      <c r="AZ266"/>
      <c r="BA266"/>
      <c r="BB266"/>
      <c r="BC266"/>
      <c r="BD266"/>
      <c r="BE266"/>
      <c r="BF266" s="29"/>
      <c r="BG266"/>
    </row>
    <row r="267" spans="2:59" ht="13.2" x14ac:dyDescent="0.25">
      <c r="B267"/>
      <c r="C267" s="173"/>
      <c r="D267" s="173"/>
      <c r="E267"/>
      <c r="F267"/>
      <c r="G267"/>
      <c r="H267"/>
      <c r="I267"/>
      <c r="J267"/>
      <c r="K267"/>
      <c r="L267"/>
      <c r="M267" s="173"/>
      <c r="N267" s="151"/>
      <c r="O267"/>
      <c r="P267"/>
      <c r="Q267"/>
      <c r="R267"/>
      <c r="S267"/>
      <c r="T267"/>
      <c r="U267" s="173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 s="137"/>
      <c r="AR267"/>
      <c r="AS267"/>
      <c r="AT267"/>
      <c r="AU267"/>
      <c r="AV267"/>
      <c r="AW267"/>
      <c r="AX267" s="137"/>
      <c r="AY267"/>
      <c r="AZ267"/>
      <c r="BA267"/>
      <c r="BB267"/>
      <c r="BC267"/>
      <c r="BD267"/>
      <c r="BE267"/>
      <c r="BF267" s="29"/>
      <c r="BG267"/>
    </row>
    <row r="268" spans="2:59" ht="13.2" x14ac:dyDescent="0.25">
      <c r="B268"/>
      <c r="C268" s="173"/>
      <c r="D268" s="173"/>
      <c r="E268"/>
      <c r="F268"/>
      <c r="G268"/>
      <c r="H268"/>
      <c r="I268"/>
      <c r="J268"/>
      <c r="K268"/>
      <c r="L268"/>
      <c r="M268" s="173"/>
      <c r="N268" s="151"/>
      <c r="O268"/>
      <c r="P268"/>
      <c r="Q268"/>
      <c r="R268"/>
      <c r="S268"/>
      <c r="T268"/>
      <c r="U268" s="173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 s="137"/>
      <c r="AR268"/>
      <c r="AS268"/>
      <c r="AT268"/>
      <c r="AU268"/>
      <c r="AV268"/>
      <c r="AW268"/>
      <c r="AX268" s="137"/>
      <c r="AY268"/>
      <c r="AZ268"/>
      <c r="BA268"/>
      <c r="BB268"/>
      <c r="BC268"/>
      <c r="BD268"/>
      <c r="BE268"/>
      <c r="BF268" s="29"/>
      <c r="BG268"/>
    </row>
    <row r="269" spans="2:59" ht="13.2" x14ac:dyDescent="0.25">
      <c r="B269"/>
      <c r="C269" s="173"/>
      <c r="D269" s="173"/>
      <c r="E269"/>
      <c r="F269"/>
      <c r="G269"/>
      <c r="H269"/>
      <c r="I269"/>
      <c r="J269"/>
      <c r="K269"/>
      <c r="L269"/>
      <c r="M269" s="173"/>
      <c r="N269" s="151"/>
      <c r="O269"/>
      <c r="P269"/>
      <c r="Q269"/>
      <c r="R269"/>
      <c r="S269"/>
      <c r="T269"/>
      <c r="U269" s="173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 s="137"/>
      <c r="AR269"/>
      <c r="AS269"/>
      <c r="AT269"/>
      <c r="AU269"/>
      <c r="AV269"/>
      <c r="AW269"/>
      <c r="AX269" s="137"/>
      <c r="AY269"/>
      <c r="AZ269"/>
      <c r="BA269"/>
      <c r="BB269"/>
      <c r="BC269"/>
      <c r="BD269"/>
      <c r="BE269"/>
      <c r="BF269" s="29"/>
      <c r="BG269"/>
    </row>
    <row r="270" spans="2:59" ht="13.2" x14ac:dyDescent="0.25">
      <c r="B270"/>
      <c r="C270" s="173"/>
      <c r="D270" s="173"/>
      <c r="E270"/>
      <c r="F270"/>
      <c r="G270"/>
      <c r="H270"/>
      <c r="I270"/>
      <c r="J270"/>
      <c r="K270"/>
      <c r="L270"/>
      <c r="M270" s="173"/>
      <c r="N270" s="151"/>
      <c r="O270"/>
      <c r="P270"/>
      <c r="Q270"/>
      <c r="R270"/>
      <c r="S270"/>
      <c r="T270"/>
      <c r="U270" s="173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 s="137"/>
      <c r="AR270"/>
      <c r="AS270"/>
      <c r="AT270"/>
      <c r="AU270"/>
      <c r="AV270"/>
      <c r="AW270"/>
      <c r="AX270" s="137"/>
      <c r="AY270"/>
      <c r="AZ270"/>
      <c r="BA270"/>
      <c r="BB270"/>
      <c r="BC270"/>
      <c r="BD270"/>
      <c r="BE270"/>
      <c r="BF270" s="29"/>
      <c r="BG270"/>
    </row>
    <row r="271" spans="2:59" ht="13.2" x14ac:dyDescent="0.25">
      <c r="B271"/>
      <c r="C271" s="173"/>
      <c r="D271" s="173"/>
      <c r="E271"/>
      <c r="F271"/>
      <c r="G271"/>
      <c r="H271"/>
      <c r="I271"/>
      <c r="J271"/>
      <c r="K271"/>
      <c r="L271"/>
      <c r="M271" s="173"/>
      <c r="N271" s="151"/>
      <c r="O271"/>
      <c r="P271"/>
      <c r="Q271"/>
      <c r="R271"/>
      <c r="S271"/>
      <c r="T271"/>
      <c r="U271" s="173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 s="137"/>
      <c r="AR271"/>
      <c r="AS271"/>
      <c r="AT271"/>
      <c r="AU271"/>
      <c r="AV271"/>
      <c r="AW271"/>
      <c r="AX271" s="137"/>
      <c r="AY271"/>
      <c r="AZ271"/>
      <c r="BA271"/>
      <c r="BB271"/>
      <c r="BC271"/>
      <c r="BD271"/>
      <c r="BE271"/>
      <c r="BF271" s="29"/>
      <c r="BG271"/>
    </row>
    <row r="272" spans="2:59" ht="13.2" x14ac:dyDescent="0.25">
      <c r="B272"/>
      <c r="C272" s="173"/>
      <c r="D272" s="173"/>
      <c r="E272"/>
      <c r="F272"/>
      <c r="G272"/>
      <c r="H272"/>
      <c r="I272"/>
      <c r="J272"/>
      <c r="K272"/>
      <c r="L272"/>
      <c r="M272" s="173"/>
      <c r="N272" s="151"/>
      <c r="O272"/>
      <c r="P272"/>
      <c r="Q272"/>
      <c r="R272"/>
      <c r="S272"/>
      <c r="T272"/>
      <c r="U272" s="173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 s="137"/>
      <c r="AR272"/>
      <c r="AS272"/>
      <c r="AT272"/>
      <c r="AU272"/>
      <c r="AV272"/>
      <c r="AW272"/>
      <c r="AX272" s="137"/>
      <c r="AY272"/>
      <c r="AZ272"/>
      <c r="BA272"/>
      <c r="BB272"/>
      <c r="BC272"/>
      <c r="BD272"/>
      <c r="BE272"/>
      <c r="BF272" s="29"/>
      <c r="BG272"/>
    </row>
    <row r="273" spans="2:59" ht="13.2" x14ac:dyDescent="0.25">
      <c r="B273"/>
      <c r="C273" s="173"/>
      <c r="D273" s="173"/>
      <c r="E273"/>
      <c r="F273"/>
      <c r="G273"/>
      <c r="H273"/>
      <c r="I273"/>
      <c r="J273"/>
      <c r="K273"/>
      <c r="L273"/>
      <c r="M273" s="173"/>
      <c r="N273" s="151"/>
      <c r="O273"/>
      <c r="P273"/>
      <c r="Q273"/>
      <c r="R273"/>
      <c r="S273"/>
      <c r="T273"/>
      <c r="U273" s="1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 s="137"/>
      <c r="AR273"/>
      <c r="AS273"/>
      <c r="AT273"/>
      <c r="AU273"/>
      <c r="AV273"/>
      <c r="AW273"/>
      <c r="AX273" s="137"/>
      <c r="AY273"/>
      <c r="AZ273"/>
      <c r="BA273"/>
      <c r="BB273"/>
      <c r="BC273"/>
      <c r="BD273"/>
      <c r="BE273"/>
      <c r="BF273" s="29"/>
      <c r="BG273"/>
    </row>
    <row r="274" spans="2:59" ht="13.2" x14ac:dyDescent="0.25">
      <c r="B274"/>
      <c r="C274" s="173"/>
      <c r="D274" s="173"/>
      <c r="E274"/>
      <c r="F274"/>
      <c r="G274"/>
      <c r="H274"/>
      <c r="I274"/>
      <c r="J274"/>
      <c r="K274"/>
      <c r="L274"/>
      <c r="M274" s="173"/>
      <c r="N274" s="151"/>
      <c r="O274"/>
      <c r="P274"/>
      <c r="Q274"/>
      <c r="R274"/>
      <c r="S274"/>
      <c r="T274"/>
      <c r="U274" s="173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 s="137"/>
      <c r="AR274"/>
      <c r="AS274"/>
      <c r="AT274"/>
      <c r="AU274"/>
      <c r="AV274"/>
      <c r="AW274"/>
      <c r="AX274" s="137"/>
      <c r="AY274"/>
      <c r="AZ274"/>
      <c r="BA274"/>
      <c r="BB274"/>
      <c r="BC274"/>
      <c r="BD274"/>
      <c r="BE274"/>
      <c r="BF274" s="29"/>
      <c r="BG274"/>
    </row>
    <row r="275" spans="2:59" ht="13.2" x14ac:dyDescent="0.25">
      <c r="B275"/>
      <c r="C275" s="173"/>
      <c r="D275" s="173"/>
      <c r="E275"/>
      <c r="F275"/>
      <c r="G275"/>
      <c r="H275"/>
      <c r="I275"/>
      <c r="J275"/>
      <c r="K275"/>
      <c r="L275"/>
      <c r="M275" s="173"/>
      <c r="N275" s="151"/>
      <c r="O275"/>
      <c r="P275"/>
      <c r="Q275"/>
      <c r="R275"/>
      <c r="S275"/>
      <c r="T275"/>
      <c r="U275" s="173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 s="137"/>
      <c r="AR275"/>
      <c r="AS275"/>
      <c r="AT275"/>
      <c r="AU275"/>
      <c r="AV275"/>
      <c r="AW275"/>
      <c r="AX275" s="137"/>
      <c r="AY275"/>
      <c r="AZ275"/>
      <c r="BA275"/>
      <c r="BB275"/>
      <c r="BC275"/>
      <c r="BD275"/>
      <c r="BE275"/>
      <c r="BF275" s="29"/>
      <c r="BG275"/>
    </row>
    <row r="276" spans="2:59" ht="13.2" x14ac:dyDescent="0.25">
      <c r="B276"/>
      <c r="C276" s="173"/>
      <c r="D276" s="173"/>
      <c r="E276"/>
      <c r="F276"/>
      <c r="G276"/>
      <c r="H276"/>
      <c r="I276"/>
      <c r="J276"/>
      <c r="K276"/>
      <c r="L276"/>
      <c r="M276" s="173"/>
      <c r="N276" s="151"/>
      <c r="O276"/>
      <c r="P276"/>
      <c r="Q276"/>
      <c r="R276"/>
      <c r="S276"/>
      <c r="T276"/>
      <c r="U276" s="173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 s="137"/>
      <c r="AR276"/>
      <c r="AS276"/>
      <c r="AT276"/>
      <c r="AU276"/>
      <c r="AV276"/>
      <c r="AW276"/>
      <c r="AX276" s="137"/>
      <c r="AY276"/>
      <c r="AZ276"/>
      <c r="BA276"/>
      <c r="BB276"/>
      <c r="BC276"/>
      <c r="BD276"/>
      <c r="BE276"/>
      <c r="BF276" s="29"/>
      <c r="BG276"/>
    </row>
    <row r="277" spans="2:59" ht="13.2" x14ac:dyDescent="0.25">
      <c r="B277"/>
      <c r="C277" s="173"/>
      <c r="D277" s="173"/>
      <c r="E277"/>
      <c r="F277"/>
      <c r="G277"/>
      <c r="H277"/>
      <c r="I277"/>
      <c r="J277"/>
      <c r="K277"/>
      <c r="L277"/>
      <c r="M277" s="173"/>
      <c r="N277" s="151"/>
      <c r="O277"/>
      <c r="P277"/>
      <c r="Q277"/>
      <c r="R277"/>
      <c r="S277"/>
      <c r="T277"/>
      <c r="U277" s="173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 s="137"/>
      <c r="AR277"/>
      <c r="AS277"/>
      <c r="AT277"/>
      <c r="AU277"/>
      <c r="AV277"/>
      <c r="AW277"/>
      <c r="AX277" s="137"/>
      <c r="AY277"/>
      <c r="AZ277"/>
      <c r="BA277"/>
      <c r="BB277"/>
      <c r="BC277"/>
      <c r="BD277"/>
      <c r="BE277"/>
      <c r="BF277" s="29"/>
      <c r="BG277"/>
    </row>
    <row r="278" spans="2:59" ht="13.2" x14ac:dyDescent="0.25">
      <c r="B278"/>
      <c r="C278" s="173"/>
      <c r="D278" s="173"/>
      <c r="E278"/>
      <c r="F278"/>
      <c r="G278"/>
      <c r="H278"/>
      <c r="I278"/>
      <c r="J278"/>
      <c r="K278"/>
      <c r="L278"/>
      <c r="M278" s="173"/>
      <c r="N278" s="151"/>
      <c r="O278"/>
      <c r="P278"/>
      <c r="Q278"/>
      <c r="R278"/>
      <c r="S278"/>
      <c r="T278"/>
      <c r="U278" s="173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 s="137"/>
      <c r="AR278"/>
      <c r="AS278"/>
      <c r="AT278"/>
      <c r="AU278"/>
      <c r="AV278"/>
      <c r="AW278"/>
      <c r="AX278" s="137"/>
      <c r="AY278"/>
      <c r="AZ278"/>
      <c r="BA278"/>
      <c r="BB278"/>
      <c r="BC278"/>
      <c r="BD278"/>
      <c r="BE278"/>
      <c r="BF278" s="29"/>
      <c r="BG278"/>
    </row>
    <row r="279" spans="2:59" ht="13.2" x14ac:dyDescent="0.25">
      <c r="B279"/>
      <c r="C279" s="173"/>
      <c r="D279" s="173"/>
      <c r="E279"/>
      <c r="F279"/>
      <c r="G279"/>
      <c r="H279"/>
      <c r="I279"/>
      <c r="J279"/>
      <c r="K279"/>
      <c r="L279"/>
      <c r="M279" s="173"/>
      <c r="N279" s="151"/>
      <c r="O279"/>
      <c r="P279"/>
      <c r="Q279"/>
      <c r="R279"/>
      <c r="S279"/>
      <c r="T279"/>
      <c r="U279" s="173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 s="137"/>
      <c r="AR279"/>
      <c r="AS279"/>
      <c r="AT279"/>
      <c r="AU279"/>
      <c r="AV279"/>
      <c r="AW279"/>
      <c r="AX279" s="137"/>
      <c r="AY279"/>
      <c r="AZ279"/>
      <c r="BA279"/>
      <c r="BB279"/>
      <c r="BC279"/>
      <c r="BD279"/>
      <c r="BE279"/>
      <c r="BF279" s="29"/>
      <c r="BG279"/>
    </row>
    <row r="280" spans="2:59" ht="13.2" x14ac:dyDescent="0.25">
      <c r="B280"/>
      <c r="C280" s="173"/>
      <c r="D280" s="173"/>
      <c r="E280"/>
      <c r="F280"/>
      <c r="G280"/>
      <c r="H280"/>
      <c r="I280"/>
      <c r="J280"/>
      <c r="K280"/>
      <c r="L280"/>
      <c r="M280" s="173"/>
      <c r="N280" s="151"/>
      <c r="O280"/>
      <c r="P280"/>
      <c r="Q280"/>
      <c r="R280"/>
      <c r="S280"/>
      <c r="T280"/>
      <c r="U280" s="173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 s="137"/>
      <c r="AR280"/>
      <c r="AS280"/>
      <c r="AT280"/>
      <c r="AU280"/>
      <c r="AV280"/>
      <c r="AW280"/>
      <c r="AX280" s="137"/>
      <c r="AY280"/>
      <c r="AZ280"/>
      <c r="BA280"/>
      <c r="BB280"/>
      <c r="BC280"/>
      <c r="BD280"/>
      <c r="BE280"/>
      <c r="BF280" s="29"/>
      <c r="BG280"/>
    </row>
    <row r="281" spans="2:59" ht="13.2" x14ac:dyDescent="0.25">
      <c r="B281"/>
      <c r="C281" s="173"/>
      <c r="D281" s="173"/>
      <c r="E281"/>
      <c r="F281"/>
      <c r="G281"/>
      <c r="H281"/>
      <c r="I281"/>
      <c r="J281"/>
      <c r="K281"/>
      <c r="L281"/>
      <c r="M281" s="173"/>
      <c r="N281" s="151"/>
      <c r="O281"/>
      <c r="P281"/>
      <c r="Q281"/>
      <c r="R281"/>
      <c r="S281"/>
      <c r="T281"/>
      <c r="U281" s="173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 s="137"/>
      <c r="AR281"/>
      <c r="AS281"/>
      <c r="AT281"/>
      <c r="AU281"/>
      <c r="AV281"/>
      <c r="AW281"/>
      <c r="AX281" s="137"/>
      <c r="AY281"/>
      <c r="AZ281"/>
      <c r="BA281"/>
      <c r="BB281"/>
      <c r="BC281"/>
      <c r="BD281"/>
      <c r="BE281"/>
      <c r="BF281" s="29"/>
      <c r="BG281"/>
    </row>
    <row r="282" spans="2:59" ht="13.2" x14ac:dyDescent="0.25">
      <c r="B282"/>
      <c r="C282" s="173"/>
      <c r="D282" s="173"/>
      <c r="E282"/>
      <c r="F282"/>
      <c r="G282"/>
      <c r="H282"/>
      <c r="I282"/>
      <c r="J282"/>
      <c r="K282"/>
      <c r="L282"/>
      <c r="M282" s="173"/>
      <c r="N282" s="151"/>
      <c r="O282"/>
      <c r="P282"/>
      <c r="Q282"/>
      <c r="R282"/>
      <c r="S282"/>
      <c r="T282"/>
      <c r="U282" s="173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 s="137"/>
      <c r="AR282"/>
      <c r="AS282"/>
      <c r="AT282"/>
      <c r="AU282"/>
      <c r="AV282"/>
      <c r="AW282"/>
      <c r="AX282" s="137"/>
      <c r="AY282"/>
      <c r="AZ282"/>
      <c r="BA282"/>
      <c r="BB282"/>
      <c r="BC282"/>
      <c r="BD282"/>
      <c r="BE282"/>
      <c r="BF282" s="29"/>
      <c r="BG282"/>
    </row>
    <row r="283" spans="2:59" ht="13.2" x14ac:dyDescent="0.25">
      <c r="B283"/>
      <c r="C283" s="173"/>
      <c r="D283" s="173"/>
      <c r="E283"/>
      <c r="F283"/>
      <c r="G283"/>
      <c r="H283"/>
      <c r="I283"/>
      <c r="J283"/>
      <c r="K283"/>
      <c r="L283"/>
      <c r="M283" s="173"/>
      <c r="N283" s="151"/>
      <c r="O283"/>
      <c r="P283"/>
      <c r="Q283"/>
      <c r="R283"/>
      <c r="S283"/>
      <c r="T283"/>
      <c r="U283" s="17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 s="137"/>
      <c r="AR283"/>
      <c r="AS283"/>
      <c r="AT283"/>
      <c r="AU283"/>
      <c r="AV283"/>
      <c r="AW283"/>
      <c r="AX283" s="137"/>
      <c r="AY283"/>
      <c r="AZ283"/>
      <c r="BA283"/>
      <c r="BB283"/>
      <c r="BC283"/>
      <c r="BD283"/>
      <c r="BE283"/>
      <c r="BF283" s="29"/>
      <c r="BG283"/>
    </row>
    <row r="284" spans="2:59" ht="13.2" x14ac:dyDescent="0.25">
      <c r="B284"/>
      <c r="C284" s="173"/>
      <c r="D284" s="173"/>
      <c r="E284"/>
      <c r="F284"/>
      <c r="G284"/>
      <c r="H284"/>
      <c r="I284"/>
      <c r="J284"/>
      <c r="K284"/>
      <c r="L284"/>
      <c r="M284" s="173"/>
      <c r="N284" s="151"/>
      <c r="O284"/>
      <c r="P284"/>
      <c r="Q284"/>
      <c r="R284"/>
      <c r="S284"/>
      <c r="T284"/>
      <c r="U284" s="173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 s="137"/>
      <c r="AR284"/>
      <c r="AS284"/>
      <c r="AT284"/>
      <c r="AU284"/>
      <c r="AV284"/>
      <c r="AW284"/>
      <c r="AX284" s="137"/>
      <c r="AY284"/>
      <c r="AZ284"/>
      <c r="BA284"/>
      <c r="BB284"/>
      <c r="BC284"/>
      <c r="BD284"/>
      <c r="BE284"/>
      <c r="BF284" s="29"/>
      <c r="BG284"/>
    </row>
    <row r="285" spans="2:59" ht="13.2" x14ac:dyDescent="0.25">
      <c r="B285"/>
      <c r="C285" s="173"/>
      <c r="D285" s="173"/>
      <c r="E285"/>
      <c r="F285"/>
      <c r="G285"/>
      <c r="H285"/>
      <c r="I285"/>
      <c r="J285"/>
      <c r="K285"/>
      <c r="L285"/>
      <c r="M285" s="173"/>
      <c r="N285" s="151"/>
      <c r="O285"/>
      <c r="P285"/>
      <c r="Q285"/>
      <c r="R285"/>
      <c r="S285"/>
      <c r="T285"/>
      <c r="U285" s="173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 s="137"/>
      <c r="AR285"/>
      <c r="AS285"/>
      <c r="AT285"/>
      <c r="AU285"/>
      <c r="AV285"/>
      <c r="AW285"/>
      <c r="AX285" s="137"/>
      <c r="AY285"/>
      <c r="AZ285"/>
      <c r="BA285"/>
      <c r="BB285"/>
      <c r="BC285"/>
      <c r="BD285"/>
      <c r="BE285"/>
      <c r="BF285" s="29"/>
      <c r="BG285"/>
    </row>
    <row r="286" spans="2:59" ht="13.2" x14ac:dyDescent="0.25">
      <c r="B286"/>
      <c r="C286" s="173"/>
      <c r="D286" s="173"/>
      <c r="E286"/>
      <c r="F286"/>
      <c r="G286"/>
      <c r="H286"/>
      <c r="I286"/>
      <c r="J286"/>
      <c r="K286"/>
      <c r="L286"/>
      <c r="M286" s="173"/>
      <c r="N286" s="151"/>
      <c r="O286"/>
      <c r="P286"/>
      <c r="Q286"/>
      <c r="R286"/>
      <c r="S286"/>
      <c r="T286"/>
      <c r="U286" s="173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 s="137"/>
      <c r="AR286"/>
      <c r="AS286"/>
      <c r="AT286"/>
      <c r="AU286"/>
      <c r="AV286"/>
      <c r="AW286"/>
      <c r="AX286" s="137"/>
      <c r="AY286"/>
      <c r="AZ286"/>
      <c r="BA286"/>
      <c r="BB286"/>
      <c r="BC286"/>
      <c r="BD286"/>
      <c r="BE286"/>
      <c r="BF286" s="29"/>
      <c r="BG286"/>
    </row>
    <row r="287" spans="2:59" ht="13.2" x14ac:dyDescent="0.25">
      <c r="B287"/>
      <c r="C287" s="173"/>
      <c r="D287" s="173"/>
      <c r="E287"/>
      <c r="F287"/>
      <c r="G287"/>
      <c r="H287"/>
      <c r="I287"/>
      <c r="J287"/>
      <c r="K287"/>
      <c r="L287"/>
      <c r="M287" s="173"/>
      <c r="N287" s="151"/>
      <c r="O287"/>
      <c r="P287"/>
      <c r="Q287"/>
      <c r="R287"/>
      <c r="S287"/>
      <c r="T287"/>
      <c r="U287" s="173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 s="137"/>
      <c r="AR287"/>
      <c r="AS287"/>
      <c r="AT287"/>
      <c r="AU287"/>
      <c r="AV287"/>
      <c r="AW287"/>
      <c r="AX287" s="137"/>
      <c r="AY287"/>
      <c r="AZ287"/>
      <c r="BA287"/>
      <c r="BB287"/>
      <c r="BC287"/>
      <c r="BD287"/>
      <c r="BE287"/>
      <c r="BF287" s="29"/>
      <c r="BG287"/>
    </row>
    <row r="288" spans="2:59" ht="13.2" x14ac:dyDescent="0.25">
      <c r="B288"/>
      <c r="C288" s="173"/>
      <c r="D288" s="173"/>
      <c r="E288"/>
      <c r="F288"/>
      <c r="G288"/>
      <c r="H288"/>
      <c r="I288"/>
      <c r="J288"/>
      <c r="K288"/>
      <c r="L288"/>
      <c r="M288" s="173"/>
      <c r="N288" s="151"/>
      <c r="O288"/>
      <c r="P288"/>
      <c r="Q288"/>
      <c r="R288"/>
      <c r="S288"/>
      <c r="T288"/>
      <c r="U288" s="173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 s="137"/>
      <c r="AR288"/>
      <c r="AS288"/>
      <c r="AT288"/>
      <c r="AU288"/>
      <c r="AV288"/>
      <c r="AW288"/>
      <c r="AX288" s="137"/>
      <c r="AY288"/>
      <c r="AZ288"/>
      <c r="BA288"/>
      <c r="BB288"/>
      <c r="BC288"/>
      <c r="BD288"/>
      <c r="BE288"/>
      <c r="BF288" s="29"/>
      <c r="BG288"/>
    </row>
    <row r="289" spans="2:59" ht="13.2" x14ac:dyDescent="0.25">
      <c r="B289"/>
      <c r="C289" s="173"/>
      <c r="D289" s="173"/>
      <c r="E289"/>
      <c r="F289"/>
      <c r="G289"/>
      <c r="H289"/>
      <c r="I289"/>
      <c r="J289"/>
      <c r="K289"/>
      <c r="L289"/>
      <c r="M289" s="173"/>
      <c r="N289" s="151"/>
      <c r="O289"/>
      <c r="P289"/>
      <c r="Q289"/>
      <c r="R289"/>
      <c r="S289"/>
      <c r="T289"/>
      <c r="U289" s="173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 s="137"/>
      <c r="AR289"/>
      <c r="AS289"/>
      <c r="AT289"/>
      <c r="AU289"/>
      <c r="AV289"/>
      <c r="AW289"/>
      <c r="AX289" s="137"/>
      <c r="AY289"/>
      <c r="AZ289"/>
      <c r="BA289"/>
      <c r="BB289"/>
      <c r="BC289"/>
      <c r="BD289"/>
      <c r="BE289"/>
      <c r="BF289" s="29"/>
      <c r="BG289"/>
    </row>
    <row r="290" spans="2:59" ht="13.2" x14ac:dyDescent="0.25">
      <c r="B290"/>
      <c r="C290" s="173"/>
      <c r="D290" s="173"/>
      <c r="E290"/>
      <c r="F290"/>
      <c r="G290"/>
      <c r="H290"/>
      <c r="I290"/>
      <c r="J290"/>
      <c r="K290"/>
      <c r="L290"/>
      <c r="M290" s="173"/>
      <c r="N290" s="151"/>
      <c r="O290"/>
      <c r="P290"/>
      <c r="Q290"/>
      <c r="R290"/>
      <c r="S290"/>
      <c r="T290"/>
      <c r="U290" s="173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 s="137"/>
      <c r="AR290"/>
      <c r="AS290"/>
      <c r="AT290"/>
      <c r="AU290"/>
      <c r="AV290"/>
      <c r="AW290"/>
      <c r="AX290" s="137"/>
      <c r="AY290"/>
      <c r="AZ290"/>
      <c r="BA290"/>
      <c r="BB290"/>
      <c r="BC290"/>
      <c r="BD290"/>
      <c r="BE290"/>
      <c r="BF290" s="29"/>
      <c r="BG290"/>
    </row>
    <row r="291" spans="2:59" ht="13.2" x14ac:dyDescent="0.25">
      <c r="B291"/>
      <c r="C291" s="173"/>
      <c r="D291" s="173"/>
      <c r="E291"/>
      <c r="F291"/>
      <c r="G291"/>
      <c r="H291"/>
      <c r="I291"/>
      <c r="J291"/>
      <c r="K291"/>
      <c r="L291"/>
      <c r="M291" s="173"/>
      <c r="N291" s="151"/>
      <c r="O291"/>
      <c r="P291"/>
      <c r="Q291"/>
      <c r="R291"/>
      <c r="S291"/>
      <c r="T291"/>
      <c r="U291" s="173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 s="137"/>
      <c r="AR291"/>
      <c r="AS291"/>
      <c r="AT291"/>
      <c r="AU291"/>
      <c r="AV291"/>
      <c r="AW291"/>
      <c r="AX291" s="137"/>
      <c r="AY291"/>
      <c r="AZ291"/>
      <c r="BA291"/>
      <c r="BB291"/>
      <c r="BC291"/>
      <c r="BD291"/>
      <c r="BE291"/>
      <c r="BF291" s="29"/>
      <c r="BG291"/>
    </row>
    <row r="292" spans="2:59" ht="13.2" x14ac:dyDescent="0.25">
      <c r="B292"/>
      <c r="C292" s="173"/>
      <c r="D292" s="173"/>
      <c r="E292"/>
      <c r="F292"/>
      <c r="G292"/>
      <c r="H292"/>
      <c r="I292"/>
      <c r="J292"/>
      <c r="K292"/>
      <c r="L292"/>
      <c r="M292" s="173"/>
      <c r="N292" s="151"/>
      <c r="O292"/>
      <c r="P292"/>
      <c r="Q292"/>
      <c r="R292"/>
      <c r="S292"/>
      <c r="T292"/>
      <c r="U292" s="173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 s="137"/>
      <c r="AR292"/>
      <c r="AS292"/>
      <c r="AT292"/>
      <c r="AU292"/>
      <c r="AV292"/>
      <c r="AW292"/>
      <c r="AX292" s="137"/>
      <c r="AY292"/>
      <c r="AZ292"/>
      <c r="BA292"/>
      <c r="BB292"/>
      <c r="BC292"/>
      <c r="BD292"/>
      <c r="BE292"/>
      <c r="BF292" s="29"/>
      <c r="BG292"/>
    </row>
    <row r="293" spans="2:59" ht="13.2" x14ac:dyDescent="0.25">
      <c r="B293"/>
      <c r="C293" s="173"/>
      <c r="D293" s="173"/>
      <c r="E293"/>
      <c r="F293"/>
      <c r="G293"/>
      <c r="H293"/>
      <c r="I293"/>
      <c r="J293"/>
      <c r="K293"/>
      <c r="L293"/>
      <c r="M293" s="173"/>
      <c r="N293" s="151"/>
      <c r="O293"/>
      <c r="P293"/>
      <c r="Q293"/>
      <c r="R293"/>
      <c r="S293"/>
      <c r="T293"/>
      <c r="U293" s="17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 s="137"/>
      <c r="AR293"/>
      <c r="AS293"/>
      <c r="AT293"/>
      <c r="AU293"/>
      <c r="AV293"/>
      <c r="AW293"/>
      <c r="AX293" s="137"/>
      <c r="AY293"/>
      <c r="AZ293"/>
      <c r="BA293"/>
      <c r="BB293"/>
      <c r="BC293"/>
      <c r="BD293"/>
      <c r="BE293"/>
      <c r="BF293" s="29"/>
      <c r="BG293"/>
    </row>
    <row r="294" spans="2:59" ht="13.2" x14ac:dyDescent="0.25">
      <c r="B294"/>
      <c r="C294" s="173"/>
      <c r="D294" s="173"/>
      <c r="E294"/>
      <c r="F294"/>
      <c r="G294"/>
      <c r="H294"/>
      <c r="I294"/>
      <c r="J294"/>
      <c r="K294"/>
      <c r="L294"/>
      <c r="M294" s="173"/>
      <c r="N294" s="151"/>
      <c r="O294"/>
      <c r="P294"/>
      <c r="Q294"/>
      <c r="R294"/>
      <c r="S294"/>
      <c r="T294"/>
      <c r="U294" s="173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 s="137"/>
      <c r="AR294"/>
      <c r="AS294"/>
      <c r="AT294"/>
      <c r="AU294"/>
      <c r="AV294"/>
      <c r="AW294"/>
      <c r="AX294" s="137"/>
      <c r="AY294"/>
      <c r="AZ294"/>
      <c r="BA294"/>
      <c r="BB294"/>
      <c r="BC294"/>
      <c r="BD294"/>
      <c r="BE294"/>
      <c r="BF294" s="29"/>
      <c r="BG294"/>
    </row>
    <row r="295" spans="2:59" ht="13.2" x14ac:dyDescent="0.25">
      <c r="B295"/>
      <c r="C295" s="173"/>
      <c r="D295" s="173"/>
      <c r="E295"/>
      <c r="F295"/>
      <c r="G295"/>
      <c r="H295"/>
      <c r="I295"/>
      <c r="J295"/>
      <c r="K295"/>
      <c r="L295"/>
      <c r="M295" s="173"/>
      <c r="N295" s="151"/>
      <c r="O295"/>
      <c r="P295"/>
      <c r="Q295"/>
      <c r="R295"/>
      <c r="S295"/>
      <c r="T295"/>
      <c r="U295" s="173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 s="137"/>
      <c r="AR295"/>
      <c r="AS295"/>
      <c r="AT295"/>
      <c r="AU295"/>
      <c r="AV295"/>
      <c r="AW295"/>
      <c r="AX295" s="137"/>
      <c r="AY295"/>
      <c r="AZ295"/>
      <c r="BA295"/>
      <c r="BB295"/>
      <c r="BC295"/>
      <c r="BD295"/>
      <c r="BE295"/>
      <c r="BF295" s="29"/>
      <c r="BG295"/>
    </row>
    <row r="296" spans="2:59" ht="13.2" x14ac:dyDescent="0.25">
      <c r="B296"/>
      <c r="C296" s="173"/>
      <c r="D296" s="173"/>
      <c r="E296"/>
      <c r="F296"/>
      <c r="G296"/>
      <c r="H296"/>
      <c r="I296"/>
      <c r="J296"/>
      <c r="K296"/>
      <c r="L296"/>
      <c r="M296" s="173"/>
      <c r="N296" s="151"/>
      <c r="O296"/>
      <c r="P296"/>
      <c r="Q296"/>
      <c r="R296"/>
      <c r="S296"/>
      <c r="T296"/>
      <c r="U296" s="173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 s="137"/>
      <c r="AR296"/>
      <c r="AS296"/>
      <c r="AT296"/>
      <c r="AU296"/>
      <c r="AV296"/>
      <c r="AW296"/>
      <c r="AX296" s="137"/>
      <c r="AY296"/>
      <c r="AZ296"/>
      <c r="BA296"/>
      <c r="BB296"/>
      <c r="BC296"/>
      <c r="BD296"/>
      <c r="BE296"/>
      <c r="BF296" s="29"/>
      <c r="BG296"/>
    </row>
    <row r="297" spans="2:59" ht="13.2" x14ac:dyDescent="0.25">
      <c r="B297"/>
      <c r="C297" s="173"/>
      <c r="D297" s="173"/>
      <c r="E297"/>
      <c r="F297"/>
      <c r="G297"/>
      <c r="H297"/>
      <c r="I297"/>
      <c r="J297"/>
      <c r="K297"/>
      <c r="L297"/>
      <c r="M297" s="173"/>
      <c r="N297" s="151"/>
      <c r="O297"/>
      <c r="P297"/>
      <c r="Q297"/>
      <c r="R297"/>
      <c r="S297"/>
      <c r="T297"/>
      <c r="U297" s="173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 s="137"/>
      <c r="AR297"/>
      <c r="AS297"/>
      <c r="AT297"/>
      <c r="AU297"/>
      <c r="AV297"/>
      <c r="AW297"/>
      <c r="AX297" s="137"/>
      <c r="AY297"/>
      <c r="AZ297"/>
      <c r="BA297"/>
      <c r="BB297"/>
      <c r="BC297"/>
      <c r="BD297"/>
      <c r="BE297"/>
      <c r="BF297" s="29"/>
      <c r="BG297"/>
    </row>
    <row r="298" spans="2:59" ht="13.2" x14ac:dyDescent="0.25">
      <c r="B298"/>
      <c r="C298" s="173"/>
      <c r="D298" s="173"/>
      <c r="E298"/>
      <c r="F298"/>
      <c r="G298"/>
      <c r="H298"/>
      <c r="I298"/>
      <c r="J298"/>
      <c r="K298"/>
      <c r="L298"/>
      <c r="M298" s="173"/>
      <c r="N298" s="151"/>
      <c r="O298"/>
      <c r="P298"/>
      <c r="Q298"/>
      <c r="R298"/>
      <c r="S298"/>
      <c r="T298"/>
      <c r="U298" s="173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 s="137"/>
      <c r="AR298"/>
      <c r="AS298"/>
      <c r="AT298"/>
      <c r="AU298"/>
      <c r="AV298"/>
      <c r="AW298"/>
      <c r="AX298" s="137"/>
      <c r="AY298"/>
      <c r="AZ298"/>
      <c r="BA298"/>
      <c r="BB298"/>
      <c r="BC298"/>
      <c r="BD298"/>
      <c r="BE298"/>
      <c r="BF298" s="29"/>
      <c r="BG298"/>
    </row>
    <row r="299" spans="2:59" ht="13.2" x14ac:dyDescent="0.25">
      <c r="B299"/>
      <c r="C299" s="173"/>
      <c r="D299" s="173"/>
      <c r="E299"/>
      <c r="F299"/>
      <c r="G299"/>
      <c r="H299"/>
      <c r="I299"/>
      <c r="J299"/>
      <c r="K299"/>
      <c r="L299"/>
      <c r="M299" s="173"/>
      <c r="N299" s="151"/>
      <c r="O299"/>
      <c r="P299"/>
      <c r="Q299"/>
      <c r="R299"/>
      <c r="S299"/>
      <c r="T299"/>
      <c r="U299" s="173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 s="137"/>
      <c r="AR299"/>
      <c r="AS299"/>
      <c r="AT299"/>
      <c r="AU299"/>
      <c r="AV299"/>
      <c r="AW299"/>
      <c r="AX299" s="137"/>
      <c r="AY299"/>
      <c r="AZ299"/>
      <c r="BA299"/>
      <c r="BB299"/>
      <c r="BC299"/>
      <c r="BD299"/>
      <c r="BE299"/>
      <c r="BF299" s="29"/>
      <c r="BG299"/>
    </row>
    <row r="300" spans="2:59" ht="13.2" x14ac:dyDescent="0.25">
      <c r="B300"/>
      <c r="C300" s="173"/>
      <c r="D300" s="173"/>
      <c r="E300"/>
      <c r="F300"/>
      <c r="G300"/>
      <c r="H300"/>
      <c r="I300"/>
      <c r="J300"/>
      <c r="K300"/>
      <c r="L300"/>
      <c r="M300" s="173"/>
      <c r="N300" s="151"/>
      <c r="O300"/>
      <c r="P300"/>
      <c r="Q300"/>
      <c r="R300"/>
      <c r="S300"/>
      <c r="T300"/>
      <c r="U300" s="173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 s="137"/>
      <c r="AR300"/>
      <c r="AS300"/>
      <c r="AT300"/>
      <c r="AU300"/>
      <c r="AV300"/>
      <c r="AW300"/>
      <c r="AX300" s="137"/>
      <c r="AY300"/>
      <c r="AZ300"/>
      <c r="BA300"/>
      <c r="BB300"/>
      <c r="BC300"/>
      <c r="BD300"/>
      <c r="BE300"/>
      <c r="BF300" s="29"/>
      <c r="BG300"/>
    </row>
    <row r="301" spans="2:59" ht="13.2" x14ac:dyDescent="0.25">
      <c r="B301"/>
      <c r="C301" s="173"/>
      <c r="D301" s="173"/>
      <c r="E301"/>
      <c r="F301"/>
      <c r="G301"/>
      <c r="H301"/>
      <c r="I301"/>
      <c r="J301"/>
      <c r="K301"/>
      <c r="L301"/>
      <c r="M301" s="173"/>
      <c r="N301" s="151"/>
      <c r="O301"/>
      <c r="P301"/>
      <c r="Q301"/>
      <c r="R301"/>
      <c r="S301"/>
      <c r="T301"/>
      <c r="U301" s="173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 s="137"/>
      <c r="AR301"/>
      <c r="AS301"/>
      <c r="AT301"/>
      <c r="AU301"/>
      <c r="AV301"/>
      <c r="AW301"/>
      <c r="AX301" s="137"/>
      <c r="AY301"/>
      <c r="AZ301"/>
      <c r="BA301"/>
      <c r="BB301"/>
      <c r="BC301"/>
      <c r="BD301"/>
      <c r="BE301"/>
      <c r="BF301" s="29"/>
      <c r="BG301"/>
    </row>
    <row r="302" spans="2:59" ht="13.2" x14ac:dyDescent="0.25">
      <c r="B302"/>
      <c r="C302" s="173"/>
      <c r="D302" s="173"/>
      <c r="E302"/>
      <c r="F302"/>
      <c r="G302"/>
      <c r="H302"/>
      <c r="I302"/>
      <c r="J302"/>
      <c r="K302"/>
      <c r="L302"/>
      <c r="M302" s="173"/>
      <c r="N302" s="151"/>
      <c r="O302"/>
      <c r="P302"/>
      <c r="Q302"/>
      <c r="R302"/>
      <c r="S302"/>
      <c r="T302"/>
      <c r="U302" s="173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 s="137"/>
      <c r="AR302"/>
      <c r="AS302"/>
      <c r="AT302"/>
      <c r="AU302"/>
      <c r="AV302"/>
      <c r="AW302"/>
      <c r="AX302" s="137"/>
      <c r="AY302"/>
      <c r="AZ302"/>
      <c r="BA302"/>
      <c r="BB302"/>
      <c r="BC302"/>
      <c r="BD302"/>
      <c r="BE302"/>
      <c r="BF302" s="29"/>
      <c r="BG302"/>
    </row>
    <row r="303" spans="2:59" ht="13.2" x14ac:dyDescent="0.25">
      <c r="B303"/>
      <c r="C303" s="173"/>
      <c r="D303" s="173"/>
      <c r="E303"/>
      <c r="F303"/>
      <c r="G303"/>
      <c r="H303"/>
      <c r="I303"/>
      <c r="J303"/>
      <c r="K303"/>
      <c r="L303"/>
      <c r="M303" s="173"/>
      <c r="N303" s="151"/>
      <c r="O303"/>
      <c r="P303"/>
      <c r="Q303"/>
      <c r="R303"/>
      <c r="S303"/>
      <c r="T303"/>
      <c r="U303" s="17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 s="137"/>
      <c r="AR303"/>
      <c r="AS303"/>
      <c r="AT303"/>
      <c r="AU303"/>
      <c r="AV303"/>
      <c r="AW303"/>
      <c r="AX303" s="137"/>
      <c r="AY303"/>
      <c r="AZ303"/>
      <c r="BA303"/>
      <c r="BB303"/>
      <c r="BC303"/>
      <c r="BD303"/>
      <c r="BE303"/>
      <c r="BF303" s="29"/>
      <c r="BG303"/>
    </row>
    <row r="304" spans="2:59" ht="13.2" x14ac:dyDescent="0.25">
      <c r="B304"/>
      <c r="C304" s="173"/>
      <c r="D304" s="173"/>
      <c r="E304"/>
      <c r="F304"/>
      <c r="G304"/>
      <c r="H304"/>
      <c r="I304"/>
      <c r="J304"/>
      <c r="K304"/>
      <c r="L304"/>
      <c r="M304" s="173"/>
      <c r="N304" s="151"/>
      <c r="O304"/>
      <c r="P304"/>
      <c r="Q304"/>
      <c r="R304"/>
      <c r="S304"/>
      <c r="T304"/>
      <c r="U304" s="173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 s="137"/>
      <c r="AR304"/>
      <c r="AS304"/>
      <c r="AT304"/>
      <c r="AU304"/>
      <c r="AV304"/>
      <c r="AW304"/>
      <c r="AX304" s="137"/>
      <c r="AY304"/>
      <c r="AZ304"/>
      <c r="BA304"/>
      <c r="BB304"/>
      <c r="BC304"/>
      <c r="BD304"/>
      <c r="BE304"/>
      <c r="BF304" s="29"/>
      <c r="BG304"/>
    </row>
    <row r="305" spans="2:59" ht="13.2" x14ac:dyDescent="0.25">
      <c r="B305"/>
      <c r="C305" s="173"/>
      <c r="D305" s="173"/>
      <c r="E305"/>
      <c r="F305"/>
      <c r="G305"/>
      <c r="H305"/>
      <c r="I305"/>
      <c r="J305"/>
      <c r="K305"/>
      <c r="L305"/>
      <c r="M305" s="173"/>
      <c r="N305" s="151"/>
      <c r="O305"/>
      <c r="P305"/>
      <c r="Q305"/>
      <c r="R305"/>
      <c r="S305"/>
      <c r="T305"/>
      <c r="U305" s="173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 s="137"/>
      <c r="AR305"/>
      <c r="AS305"/>
      <c r="AT305"/>
      <c r="AU305"/>
      <c r="AV305"/>
      <c r="AW305"/>
      <c r="AX305" s="137"/>
      <c r="AY305"/>
      <c r="AZ305"/>
      <c r="BA305"/>
      <c r="BB305"/>
      <c r="BC305"/>
      <c r="BD305"/>
      <c r="BE305"/>
      <c r="BF305" s="29"/>
      <c r="BG305"/>
    </row>
    <row r="306" spans="2:59" ht="13.2" x14ac:dyDescent="0.25">
      <c r="B306"/>
      <c r="C306" s="173"/>
      <c r="D306" s="173"/>
      <c r="E306"/>
      <c r="F306"/>
      <c r="G306"/>
      <c r="H306"/>
      <c r="I306"/>
      <c r="J306"/>
      <c r="K306"/>
      <c r="L306"/>
      <c r="M306" s="173"/>
      <c r="N306" s="151"/>
      <c r="O306"/>
      <c r="P306"/>
      <c r="Q306"/>
      <c r="R306"/>
      <c r="S306"/>
      <c r="T306"/>
      <c r="U306" s="173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 s="137"/>
      <c r="AR306"/>
      <c r="AS306"/>
      <c r="AT306"/>
      <c r="AU306"/>
      <c r="AV306"/>
      <c r="AW306"/>
      <c r="AX306" s="137"/>
      <c r="AY306"/>
      <c r="AZ306"/>
      <c r="BA306"/>
      <c r="BB306"/>
      <c r="BC306"/>
      <c r="BD306"/>
      <c r="BE306"/>
      <c r="BF306" s="29"/>
      <c r="BG306"/>
    </row>
    <row r="307" spans="2:59" ht="13.2" x14ac:dyDescent="0.25">
      <c r="B307"/>
      <c r="C307" s="173"/>
      <c r="D307" s="173"/>
      <c r="E307"/>
      <c r="F307"/>
      <c r="G307"/>
      <c r="H307"/>
      <c r="I307"/>
      <c r="J307"/>
      <c r="K307"/>
      <c r="L307"/>
      <c r="M307" s="173"/>
      <c r="N307" s="151"/>
      <c r="O307"/>
      <c r="P307"/>
      <c r="Q307"/>
      <c r="R307"/>
      <c r="S307"/>
      <c r="T307"/>
      <c r="U307" s="173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 s="137"/>
      <c r="AR307"/>
      <c r="AS307"/>
      <c r="AT307"/>
      <c r="AU307"/>
      <c r="AV307"/>
      <c r="AW307"/>
      <c r="AX307" s="137"/>
      <c r="AY307"/>
      <c r="AZ307"/>
      <c r="BA307"/>
      <c r="BB307"/>
      <c r="BC307"/>
      <c r="BD307"/>
      <c r="BE307"/>
      <c r="BF307" s="29"/>
      <c r="BG307"/>
    </row>
    <row r="308" spans="2:59" ht="13.2" x14ac:dyDescent="0.25">
      <c r="B308"/>
      <c r="C308" s="173"/>
      <c r="D308" s="173"/>
      <c r="E308"/>
      <c r="F308"/>
      <c r="G308"/>
      <c r="H308"/>
      <c r="I308"/>
      <c r="J308"/>
      <c r="K308"/>
      <c r="L308"/>
      <c r="M308" s="173"/>
      <c r="N308" s="151"/>
      <c r="O308"/>
      <c r="P308"/>
      <c r="Q308"/>
      <c r="R308"/>
      <c r="S308"/>
      <c r="T308"/>
      <c r="U308" s="173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 s="137"/>
      <c r="AR308"/>
      <c r="AS308"/>
      <c r="AT308"/>
      <c r="AU308"/>
      <c r="AV308"/>
      <c r="AW308"/>
      <c r="AX308" s="137"/>
      <c r="AY308"/>
      <c r="AZ308"/>
      <c r="BA308"/>
      <c r="BB308"/>
      <c r="BC308"/>
      <c r="BD308"/>
      <c r="BE308"/>
      <c r="BF308" s="29"/>
      <c r="BG308"/>
    </row>
    <row r="309" spans="2:59" ht="13.2" x14ac:dyDescent="0.25">
      <c r="B309"/>
      <c r="C309" s="173"/>
      <c r="D309" s="173"/>
      <c r="E309"/>
      <c r="F309"/>
      <c r="G309"/>
      <c r="H309"/>
      <c r="I309"/>
      <c r="J309"/>
      <c r="K309"/>
      <c r="L309"/>
      <c r="M309" s="173"/>
      <c r="N309" s="151"/>
      <c r="O309"/>
      <c r="P309"/>
      <c r="Q309"/>
      <c r="R309"/>
      <c r="S309"/>
      <c r="T309"/>
      <c r="U309" s="173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 s="137"/>
      <c r="AR309"/>
      <c r="AS309"/>
      <c r="AT309"/>
      <c r="AU309"/>
      <c r="AV309"/>
      <c r="AW309"/>
      <c r="AX309" s="137"/>
      <c r="AY309"/>
      <c r="AZ309"/>
      <c r="BA309"/>
      <c r="BB309"/>
      <c r="BC309"/>
      <c r="BD309"/>
      <c r="BE309"/>
      <c r="BF309" s="29"/>
      <c r="BG309"/>
    </row>
    <row r="310" spans="2:59" ht="13.2" x14ac:dyDescent="0.25">
      <c r="B310"/>
      <c r="C310" s="173"/>
      <c r="D310" s="173"/>
      <c r="E310"/>
      <c r="F310"/>
      <c r="G310"/>
      <c r="H310"/>
      <c r="I310"/>
      <c r="J310"/>
      <c r="K310"/>
      <c r="L310"/>
      <c r="M310" s="173"/>
      <c r="N310" s="151"/>
      <c r="O310"/>
      <c r="P310"/>
      <c r="Q310"/>
      <c r="R310"/>
      <c r="S310"/>
      <c r="T310"/>
      <c r="U310" s="173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 s="137"/>
      <c r="AR310"/>
      <c r="AS310"/>
      <c r="AT310"/>
      <c r="AU310"/>
      <c r="AV310"/>
      <c r="AW310"/>
      <c r="AX310" s="137"/>
      <c r="AY310"/>
      <c r="AZ310"/>
      <c r="BA310"/>
      <c r="BB310"/>
      <c r="BC310"/>
      <c r="BD310"/>
      <c r="BE310"/>
      <c r="BF310" s="29"/>
      <c r="BG310"/>
    </row>
    <row r="311" spans="2:59" ht="13.2" x14ac:dyDescent="0.25">
      <c r="B311"/>
      <c r="C311" s="173"/>
      <c r="D311" s="173"/>
      <c r="E311"/>
      <c r="F311"/>
      <c r="G311"/>
      <c r="H311"/>
      <c r="I311"/>
      <c r="J311"/>
      <c r="K311"/>
      <c r="L311"/>
      <c r="M311" s="173"/>
      <c r="N311" s="151"/>
      <c r="O311"/>
      <c r="P311"/>
      <c r="Q311"/>
      <c r="R311"/>
      <c r="S311"/>
      <c r="T311"/>
      <c r="U311" s="173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 s="137"/>
      <c r="AR311"/>
      <c r="AS311"/>
      <c r="AT311"/>
      <c r="AU311"/>
      <c r="AV311"/>
      <c r="AW311"/>
      <c r="AX311" s="137"/>
      <c r="AY311"/>
      <c r="AZ311"/>
      <c r="BA311"/>
      <c r="BB311"/>
      <c r="BC311"/>
      <c r="BD311"/>
      <c r="BE311"/>
      <c r="BF311" s="29"/>
      <c r="BG311"/>
    </row>
    <row r="312" spans="2:59" ht="13.2" x14ac:dyDescent="0.25">
      <c r="B312"/>
      <c r="C312" s="173"/>
      <c r="D312" s="173"/>
      <c r="E312"/>
      <c r="F312"/>
      <c r="G312"/>
      <c r="H312"/>
      <c r="I312"/>
      <c r="J312"/>
      <c r="K312"/>
      <c r="L312"/>
      <c r="M312" s="173"/>
      <c r="N312" s="151"/>
      <c r="O312"/>
      <c r="P312"/>
      <c r="Q312"/>
      <c r="R312"/>
      <c r="S312"/>
      <c r="T312"/>
      <c r="U312" s="173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 s="137"/>
      <c r="AR312"/>
      <c r="AS312"/>
      <c r="AT312"/>
      <c r="AU312"/>
      <c r="AV312"/>
      <c r="AW312"/>
      <c r="AX312" s="137"/>
      <c r="AY312"/>
      <c r="AZ312"/>
      <c r="BA312"/>
      <c r="BB312"/>
      <c r="BC312"/>
      <c r="BD312"/>
      <c r="BE312"/>
      <c r="BF312" s="29"/>
      <c r="BG312"/>
    </row>
    <row r="313" spans="2:59" ht="13.2" x14ac:dyDescent="0.25">
      <c r="B313"/>
      <c r="C313" s="173"/>
      <c r="D313" s="173"/>
      <c r="E313"/>
      <c r="F313"/>
      <c r="G313"/>
      <c r="H313"/>
      <c r="I313"/>
      <c r="J313"/>
      <c r="K313"/>
      <c r="L313"/>
      <c r="M313" s="173"/>
      <c r="N313" s="151"/>
      <c r="O313"/>
      <c r="P313"/>
      <c r="Q313"/>
      <c r="R313"/>
      <c r="S313"/>
      <c r="T313"/>
      <c r="U313" s="17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 s="137"/>
      <c r="AR313"/>
      <c r="AS313"/>
      <c r="AT313"/>
      <c r="AU313"/>
      <c r="AV313"/>
      <c r="AW313"/>
      <c r="AX313" s="137"/>
      <c r="AY313"/>
      <c r="AZ313"/>
      <c r="BA313"/>
      <c r="BB313"/>
      <c r="BC313"/>
      <c r="BD313"/>
      <c r="BE313"/>
      <c r="BF313" s="29"/>
      <c r="BG313"/>
    </row>
    <row r="314" spans="2:59" ht="13.2" x14ac:dyDescent="0.25">
      <c r="B314"/>
      <c r="C314" s="173"/>
      <c r="D314" s="173"/>
      <c r="E314"/>
      <c r="F314"/>
      <c r="G314"/>
      <c r="H314"/>
      <c r="I314"/>
      <c r="J314"/>
      <c r="K314"/>
      <c r="L314"/>
      <c r="M314" s="173"/>
      <c r="N314" s="151"/>
      <c r="O314"/>
      <c r="P314"/>
      <c r="Q314"/>
      <c r="R314"/>
      <c r="S314"/>
      <c r="T314"/>
      <c r="U314" s="173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 s="137"/>
      <c r="AR314"/>
      <c r="AS314"/>
      <c r="AT314"/>
      <c r="AU314"/>
      <c r="AV314"/>
      <c r="AW314"/>
      <c r="AX314" s="137"/>
      <c r="AY314"/>
      <c r="AZ314"/>
      <c r="BA314"/>
      <c r="BB314"/>
      <c r="BC314"/>
      <c r="BD314"/>
      <c r="BE314"/>
      <c r="BF314" s="29"/>
      <c r="BG314"/>
    </row>
    <row r="315" spans="2:59" ht="13.2" x14ac:dyDescent="0.25">
      <c r="B315"/>
      <c r="C315" s="173"/>
      <c r="D315" s="173"/>
      <c r="E315"/>
      <c r="F315"/>
      <c r="G315"/>
      <c r="H315"/>
      <c r="I315"/>
      <c r="J315"/>
      <c r="K315"/>
      <c r="L315"/>
      <c r="M315" s="173"/>
      <c r="N315" s="151"/>
      <c r="O315"/>
      <c r="P315"/>
      <c r="Q315"/>
      <c r="R315"/>
      <c r="S315"/>
      <c r="T315"/>
      <c r="U315" s="173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 s="137"/>
      <c r="AR315"/>
      <c r="AS315"/>
      <c r="AT315"/>
      <c r="AU315"/>
      <c r="AV315"/>
      <c r="AW315"/>
      <c r="AX315" s="137"/>
      <c r="AY315"/>
      <c r="AZ315"/>
      <c r="BA315"/>
      <c r="BB315"/>
      <c r="BC315"/>
      <c r="BD315"/>
      <c r="BE315"/>
      <c r="BF315" s="29"/>
      <c r="BG315"/>
    </row>
    <row r="316" spans="2:59" ht="13.2" x14ac:dyDescent="0.25">
      <c r="B316"/>
      <c r="C316" s="173"/>
      <c r="D316" s="173"/>
      <c r="E316"/>
      <c r="F316"/>
      <c r="G316"/>
      <c r="H316"/>
      <c r="I316"/>
      <c r="J316"/>
      <c r="K316"/>
      <c r="L316"/>
      <c r="M316" s="173"/>
      <c r="N316" s="151"/>
      <c r="O316"/>
      <c r="P316"/>
      <c r="Q316"/>
      <c r="R316"/>
      <c r="S316"/>
      <c r="T316"/>
      <c r="U316" s="173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 s="137"/>
      <c r="AR316"/>
      <c r="AS316"/>
      <c r="AT316"/>
      <c r="AU316"/>
      <c r="AV316"/>
      <c r="AW316"/>
      <c r="AX316" s="137"/>
      <c r="AY316"/>
      <c r="AZ316"/>
      <c r="BA316"/>
      <c r="BB316"/>
      <c r="BC316"/>
      <c r="BD316"/>
      <c r="BE316"/>
      <c r="BF316" s="29"/>
      <c r="BG316"/>
    </row>
    <row r="317" spans="2:59" ht="13.2" x14ac:dyDescent="0.25">
      <c r="B317"/>
      <c r="C317" s="173"/>
      <c r="D317" s="173"/>
      <c r="E317"/>
      <c r="F317"/>
      <c r="G317"/>
      <c r="H317"/>
      <c r="I317"/>
      <c r="J317"/>
      <c r="K317"/>
      <c r="L317"/>
      <c r="M317" s="173"/>
      <c r="N317" s="151"/>
      <c r="O317"/>
      <c r="P317"/>
      <c r="Q317"/>
      <c r="R317"/>
      <c r="S317"/>
      <c r="T317"/>
      <c r="U317" s="173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 s="137"/>
      <c r="AR317"/>
      <c r="AS317"/>
      <c r="AT317"/>
      <c r="AU317"/>
      <c r="AV317"/>
      <c r="AW317"/>
      <c r="AX317" s="137"/>
      <c r="AY317"/>
      <c r="AZ317"/>
      <c r="BA317"/>
      <c r="BB317"/>
      <c r="BC317"/>
      <c r="BD317"/>
      <c r="BE317"/>
      <c r="BF317" s="29"/>
      <c r="BG317"/>
    </row>
    <row r="318" spans="2:59" ht="13.2" x14ac:dyDescent="0.25">
      <c r="B318"/>
      <c r="C318" s="173"/>
      <c r="D318" s="173"/>
      <c r="E318"/>
      <c r="F318"/>
      <c r="G318"/>
      <c r="H318"/>
      <c r="I318"/>
      <c r="J318"/>
      <c r="K318"/>
      <c r="L318"/>
      <c r="M318" s="173"/>
      <c r="N318" s="151"/>
      <c r="O318"/>
      <c r="P318"/>
      <c r="Q318"/>
      <c r="R318"/>
      <c r="S318"/>
      <c r="T318"/>
      <c r="U318" s="173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 s="137"/>
      <c r="AR318"/>
      <c r="AS318"/>
      <c r="AT318"/>
      <c r="AU318"/>
      <c r="AV318"/>
      <c r="AW318"/>
      <c r="AX318" s="137"/>
      <c r="AY318"/>
      <c r="AZ318"/>
      <c r="BA318"/>
      <c r="BB318"/>
      <c r="BC318"/>
      <c r="BD318"/>
      <c r="BE318"/>
      <c r="BF318" s="29"/>
      <c r="BG318"/>
    </row>
    <row r="319" spans="2:59" ht="13.2" x14ac:dyDescent="0.25">
      <c r="B319"/>
      <c r="C319" s="173"/>
      <c r="D319" s="173"/>
      <c r="E319"/>
      <c r="F319"/>
      <c r="G319"/>
      <c r="H319"/>
      <c r="I319"/>
      <c r="J319"/>
      <c r="K319"/>
      <c r="L319"/>
      <c r="M319" s="173"/>
      <c r="N319" s="151"/>
      <c r="O319"/>
      <c r="P319"/>
      <c r="Q319"/>
      <c r="R319"/>
      <c r="S319"/>
      <c r="T319"/>
      <c r="U319" s="173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 s="137"/>
      <c r="AR319"/>
      <c r="AS319"/>
      <c r="AT319"/>
      <c r="AU319"/>
      <c r="AV319"/>
      <c r="AW319"/>
      <c r="AX319" s="137"/>
      <c r="AY319"/>
      <c r="AZ319"/>
      <c r="BA319"/>
      <c r="BB319"/>
      <c r="BC319"/>
      <c r="BD319"/>
      <c r="BE319"/>
      <c r="BF319" s="29"/>
      <c r="BG319"/>
    </row>
    <row r="320" spans="2:59" ht="13.2" x14ac:dyDescent="0.25">
      <c r="B320"/>
      <c r="C320" s="173"/>
      <c r="D320" s="173"/>
      <c r="E320"/>
      <c r="F320"/>
      <c r="G320"/>
      <c r="H320"/>
      <c r="I320"/>
      <c r="J320"/>
      <c r="K320"/>
      <c r="L320"/>
      <c r="M320" s="173"/>
      <c r="N320" s="151"/>
      <c r="O320"/>
      <c r="P320"/>
      <c r="Q320"/>
      <c r="R320"/>
      <c r="S320"/>
      <c r="T320"/>
      <c r="U320" s="173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 s="137"/>
      <c r="AR320"/>
      <c r="AS320"/>
      <c r="AT320"/>
      <c r="AU320"/>
      <c r="AV320"/>
      <c r="AW320"/>
      <c r="AX320" s="137"/>
      <c r="AY320"/>
      <c r="AZ320"/>
      <c r="BA320"/>
      <c r="BB320"/>
      <c r="BC320"/>
      <c r="BD320"/>
      <c r="BE320"/>
      <c r="BF320" s="29"/>
      <c r="BG320"/>
    </row>
    <row r="321" spans="2:59" ht="13.2" x14ac:dyDescent="0.25">
      <c r="B321"/>
      <c r="C321" s="173"/>
      <c r="D321" s="173"/>
      <c r="E321"/>
      <c r="F321"/>
      <c r="G321"/>
      <c r="H321"/>
      <c r="I321"/>
      <c r="J321"/>
      <c r="K321"/>
      <c r="L321"/>
      <c r="M321" s="173"/>
      <c r="N321" s="151"/>
      <c r="O321"/>
      <c r="P321"/>
      <c r="Q321"/>
      <c r="R321"/>
      <c r="S321"/>
      <c r="T321"/>
      <c r="U321" s="173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 s="137"/>
      <c r="AR321"/>
      <c r="AS321"/>
      <c r="AT321"/>
      <c r="AU321"/>
      <c r="AV321"/>
      <c r="AW321"/>
      <c r="AX321" s="137"/>
      <c r="AY321"/>
      <c r="AZ321"/>
      <c r="BA321"/>
      <c r="BB321"/>
      <c r="BC321"/>
      <c r="BD321"/>
      <c r="BE321"/>
      <c r="BF321" s="29"/>
      <c r="BG321"/>
    </row>
    <row r="322" spans="2:59" ht="13.2" x14ac:dyDescent="0.25">
      <c r="B322"/>
      <c r="C322" s="173"/>
      <c r="D322" s="173"/>
      <c r="E322"/>
      <c r="F322"/>
      <c r="G322"/>
      <c r="H322"/>
      <c r="I322"/>
      <c r="J322"/>
      <c r="K322"/>
      <c r="L322"/>
      <c r="M322" s="173"/>
      <c r="N322" s="151"/>
      <c r="O322"/>
      <c r="P322"/>
      <c r="Q322"/>
      <c r="R322"/>
      <c r="S322"/>
      <c r="T322"/>
      <c r="U322" s="173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 s="137"/>
      <c r="AR322"/>
      <c r="AS322"/>
      <c r="AT322"/>
      <c r="AU322"/>
      <c r="AV322"/>
      <c r="AW322"/>
      <c r="AX322" s="137"/>
      <c r="AY322"/>
      <c r="AZ322"/>
      <c r="BA322"/>
      <c r="BB322"/>
      <c r="BC322"/>
      <c r="BD322"/>
      <c r="BE322"/>
      <c r="BF322" s="29"/>
      <c r="BG322"/>
    </row>
    <row r="323" spans="2:59" ht="13.2" x14ac:dyDescent="0.25">
      <c r="B323"/>
      <c r="C323" s="173"/>
      <c r="D323" s="173"/>
      <c r="E323"/>
      <c r="F323"/>
      <c r="G323"/>
      <c r="H323"/>
      <c r="I323"/>
      <c r="J323"/>
      <c r="K323"/>
      <c r="L323"/>
      <c r="M323" s="173"/>
      <c r="N323" s="151"/>
      <c r="O323"/>
      <c r="P323"/>
      <c r="Q323"/>
      <c r="R323"/>
      <c r="S323"/>
      <c r="T323"/>
      <c r="U323" s="17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 s="137"/>
      <c r="AR323"/>
      <c r="AS323"/>
      <c r="AT323"/>
      <c r="AU323"/>
      <c r="AV323"/>
      <c r="AW323"/>
      <c r="AX323" s="137"/>
      <c r="AY323"/>
      <c r="AZ323"/>
      <c r="BA323"/>
      <c r="BB323"/>
      <c r="BC323"/>
      <c r="BD323"/>
      <c r="BE323"/>
      <c r="BF323" s="29"/>
      <c r="BG323"/>
    </row>
    <row r="324" spans="2:59" ht="13.2" x14ac:dyDescent="0.25">
      <c r="B324"/>
      <c r="C324" s="173"/>
      <c r="D324" s="173"/>
      <c r="E324"/>
      <c r="F324"/>
      <c r="G324"/>
      <c r="H324"/>
      <c r="I324"/>
      <c r="J324"/>
      <c r="K324"/>
      <c r="L324"/>
      <c r="M324" s="173"/>
      <c r="N324" s="151"/>
      <c r="O324"/>
      <c r="P324"/>
      <c r="Q324"/>
      <c r="R324"/>
      <c r="S324"/>
      <c r="T324"/>
      <c r="U324" s="173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 s="137"/>
      <c r="AR324"/>
      <c r="AS324"/>
      <c r="AT324"/>
      <c r="AU324"/>
      <c r="AV324"/>
      <c r="AW324"/>
      <c r="AX324" s="137"/>
      <c r="AY324"/>
      <c r="AZ324"/>
      <c r="BA324"/>
      <c r="BB324"/>
      <c r="BC324"/>
      <c r="BD324"/>
      <c r="BE324"/>
      <c r="BF324" s="29"/>
      <c r="BG324"/>
    </row>
    <row r="325" spans="2:59" ht="13.2" x14ac:dyDescent="0.25">
      <c r="B325"/>
      <c r="C325" s="173"/>
      <c r="D325" s="173"/>
      <c r="E325"/>
      <c r="F325"/>
      <c r="G325"/>
      <c r="H325"/>
      <c r="I325"/>
      <c r="J325"/>
      <c r="K325"/>
      <c r="L325"/>
      <c r="M325" s="173"/>
      <c r="N325" s="151"/>
      <c r="O325"/>
      <c r="P325"/>
      <c r="Q325"/>
      <c r="R325"/>
      <c r="S325"/>
      <c r="T325"/>
      <c r="U325" s="173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 s="137"/>
      <c r="AR325"/>
      <c r="AS325"/>
      <c r="AT325"/>
      <c r="AU325"/>
      <c r="AV325"/>
      <c r="AW325"/>
      <c r="AX325" s="137"/>
      <c r="AY325"/>
      <c r="AZ325"/>
      <c r="BA325"/>
      <c r="BB325"/>
      <c r="BC325"/>
      <c r="BD325"/>
      <c r="BE325"/>
      <c r="BF325" s="29"/>
      <c r="BG325"/>
    </row>
    <row r="326" spans="2:59" ht="13.2" x14ac:dyDescent="0.25">
      <c r="B326"/>
      <c r="C326" s="173"/>
      <c r="D326" s="173"/>
      <c r="E326"/>
      <c r="F326"/>
      <c r="G326"/>
      <c r="H326"/>
      <c r="I326"/>
      <c r="J326"/>
      <c r="K326"/>
      <c r="L326"/>
      <c r="M326" s="173"/>
      <c r="N326" s="151"/>
      <c r="O326"/>
      <c r="P326"/>
      <c r="Q326"/>
      <c r="R326"/>
      <c r="S326"/>
      <c r="T326"/>
      <c r="U326" s="173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 s="137"/>
      <c r="AR326"/>
      <c r="AS326"/>
      <c r="AT326"/>
      <c r="AU326"/>
      <c r="AV326"/>
      <c r="AW326"/>
      <c r="AX326" s="137"/>
      <c r="AY326"/>
      <c r="AZ326"/>
      <c r="BA326"/>
      <c r="BB326"/>
      <c r="BC326"/>
      <c r="BD326"/>
      <c r="BE326"/>
      <c r="BF326" s="29"/>
      <c r="BG326"/>
    </row>
    <row r="327" spans="2:59" ht="13.2" x14ac:dyDescent="0.25">
      <c r="B327"/>
      <c r="C327" s="173"/>
      <c r="D327" s="173"/>
      <c r="E327"/>
      <c r="F327"/>
      <c r="G327"/>
      <c r="H327"/>
      <c r="I327"/>
      <c r="J327"/>
      <c r="K327"/>
      <c r="L327"/>
      <c r="M327" s="173"/>
      <c r="N327" s="151"/>
      <c r="O327"/>
      <c r="P327"/>
      <c r="Q327"/>
      <c r="R327"/>
      <c r="S327"/>
      <c r="T327"/>
      <c r="U327" s="173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 s="137"/>
      <c r="AR327"/>
      <c r="AS327"/>
      <c r="AT327"/>
      <c r="AU327"/>
      <c r="AV327"/>
      <c r="AW327"/>
      <c r="AX327" s="137"/>
      <c r="AY327"/>
      <c r="AZ327"/>
      <c r="BA327"/>
      <c r="BB327"/>
      <c r="BC327"/>
      <c r="BD327"/>
      <c r="BE327"/>
      <c r="BF327" s="29"/>
      <c r="BG327"/>
    </row>
    <row r="328" spans="2:59" ht="13.2" x14ac:dyDescent="0.25">
      <c r="B328"/>
      <c r="C328" s="173"/>
      <c r="D328" s="173"/>
      <c r="E328"/>
      <c r="F328"/>
      <c r="G328"/>
      <c r="H328"/>
      <c r="I328"/>
      <c r="J328"/>
      <c r="K328"/>
      <c r="L328"/>
      <c r="M328" s="173"/>
      <c r="N328" s="151"/>
      <c r="O328"/>
      <c r="P328"/>
      <c r="Q328"/>
      <c r="R328"/>
      <c r="S328"/>
      <c r="T328"/>
      <c r="U328" s="173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 s="137"/>
      <c r="AR328"/>
      <c r="AS328"/>
      <c r="AT328"/>
      <c r="AU328"/>
      <c r="AV328"/>
      <c r="AW328"/>
      <c r="AX328" s="137"/>
      <c r="AY328"/>
      <c r="AZ328"/>
      <c r="BA328"/>
      <c r="BB328"/>
      <c r="BC328"/>
      <c r="BD328"/>
      <c r="BE328"/>
      <c r="BF328" s="29"/>
      <c r="BG328"/>
    </row>
    <row r="329" spans="2:59" ht="13.2" x14ac:dyDescent="0.25">
      <c r="B329"/>
      <c r="C329" s="173"/>
      <c r="D329" s="173"/>
      <c r="E329"/>
      <c r="F329"/>
      <c r="G329"/>
      <c r="H329"/>
      <c r="I329"/>
      <c r="J329"/>
      <c r="K329"/>
      <c r="L329"/>
      <c r="M329" s="173"/>
      <c r="N329" s="151"/>
      <c r="O329"/>
      <c r="P329"/>
      <c r="Q329"/>
      <c r="R329"/>
      <c r="S329"/>
      <c r="T329"/>
      <c r="U329" s="173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 s="137"/>
      <c r="AR329"/>
      <c r="AS329"/>
      <c r="AT329"/>
      <c r="AU329"/>
      <c r="AV329"/>
      <c r="AW329"/>
      <c r="AX329" s="137"/>
      <c r="AY329"/>
      <c r="AZ329"/>
      <c r="BA329"/>
      <c r="BB329"/>
      <c r="BC329"/>
      <c r="BD329"/>
      <c r="BE329"/>
      <c r="BF329" s="29"/>
      <c r="BG329"/>
    </row>
    <row r="330" spans="2:59" ht="13.2" x14ac:dyDescent="0.25">
      <c r="B330"/>
      <c r="C330" s="173"/>
      <c r="D330" s="173"/>
      <c r="E330"/>
      <c r="F330"/>
      <c r="G330"/>
      <c r="H330"/>
      <c r="I330"/>
      <c r="J330"/>
      <c r="K330"/>
      <c r="L330"/>
      <c r="M330" s="173"/>
      <c r="N330" s="151"/>
      <c r="O330"/>
      <c r="P330"/>
      <c r="Q330"/>
      <c r="R330"/>
      <c r="S330"/>
      <c r="T330"/>
      <c r="U330" s="173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 s="137"/>
      <c r="AR330"/>
      <c r="AS330"/>
      <c r="AT330"/>
      <c r="AU330"/>
      <c r="AV330"/>
      <c r="AW330"/>
      <c r="AX330" s="137"/>
      <c r="AY330"/>
      <c r="AZ330"/>
      <c r="BA330"/>
      <c r="BB330"/>
      <c r="BC330"/>
      <c r="BD330"/>
      <c r="BE330"/>
      <c r="BF330" s="29"/>
      <c r="BG330"/>
    </row>
    <row r="331" spans="2:59" ht="13.2" x14ac:dyDescent="0.25">
      <c r="B331"/>
      <c r="C331" s="173"/>
      <c r="D331" s="173"/>
      <c r="E331"/>
      <c r="F331"/>
      <c r="G331"/>
      <c r="H331"/>
      <c r="I331"/>
      <c r="J331"/>
      <c r="K331"/>
      <c r="L331"/>
      <c r="M331" s="173"/>
      <c r="N331" s="151"/>
      <c r="O331"/>
      <c r="P331"/>
      <c r="Q331"/>
      <c r="R331"/>
      <c r="S331"/>
      <c r="T331"/>
      <c r="U331" s="173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 s="137"/>
      <c r="AR331"/>
      <c r="AS331"/>
      <c r="AT331"/>
      <c r="AU331"/>
      <c r="AV331"/>
      <c r="AW331"/>
      <c r="AX331" s="137"/>
      <c r="AY331"/>
      <c r="AZ331"/>
      <c r="BA331"/>
      <c r="BB331"/>
      <c r="BC331"/>
      <c r="BD331"/>
      <c r="BE331"/>
      <c r="BF331" s="29"/>
      <c r="BG331"/>
    </row>
    <row r="332" spans="2:59" ht="13.2" x14ac:dyDescent="0.25">
      <c r="B332"/>
      <c r="C332" s="173"/>
      <c r="D332" s="173"/>
      <c r="E332"/>
      <c r="F332"/>
      <c r="G332"/>
      <c r="H332"/>
      <c r="I332"/>
      <c r="J332"/>
      <c r="K332"/>
      <c r="L332"/>
      <c r="M332" s="173"/>
      <c r="N332" s="151"/>
      <c r="O332"/>
      <c r="P332"/>
      <c r="Q332"/>
      <c r="R332"/>
      <c r="S332"/>
      <c r="T332"/>
      <c r="U332" s="173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 s="137"/>
      <c r="AR332"/>
      <c r="AS332"/>
      <c r="AT332"/>
      <c r="AU332"/>
      <c r="AV332"/>
      <c r="AW332"/>
      <c r="AX332" s="137"/>
      <c r="AY332"/>
      <c r="AZ332"/>
      <c r="BA332"/>
      <c r="BB332"/>
      <c r="BC332"/>
      <c r="BD332"/>
      <c r="BE332"/>
      <c r="BF332" s="29"/>
      <c r="BG332"/>
    </row>
    <row r="333" spans="2:59" ht="13.2" x14ac:dyDescent="0.25">
      <c r="B333"/>
      <c r="C333" s="173"/>
      <c r="D333" s="173"/>
      <c r="E333"/>
      <c r="F333"/>
      <c r="G333"/>
      <c r="H333"/>
      <c r="I333"/>
      <c r="J333"/>
      <c r="K333"/>
      <c r="L333"/>
      <c r="M333" s="173"/>
      <c r="N333" s="151"/>
      <c r="O333"/>
      <c r="P333"/>
      <c r="Q333"/>
      <c r="R333"/>
      <c r="S333"/>
      <c r="T333"/>
      <c r="U333" s="17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 s="137"/>
      <c r="AR333"/>
      <c r="AS333"/>
      <c r="AT333"/>
      <c r="AU333"/>
      <c r="AV333"/>
      <c r="AW333"/>
      <c r="AX333" s="137"/>
      <c r="AY333"/>
      <c r="AZ333"/>
      <c r="BA333"/>
      <c r="BB333"/>
      <c r="BC333"/>
      <c r="BD333"/>
      <c r="BE333"/>
      <c r="BF333" s="29"/>
      <c r="BG333"/>
    </row>
    <row r="334" spans="2:59" ht="13.2" x14ac:dyDescent="0.25">
      <c r="B334"/>
      <c r="C334" s="173"/>
      <c r="D334" s="173"/>
      <c r="E334"/>
      <c r="F334"/>
      <c r="G334"/>
      <c r="H334"/>
      <c r="I334"/>
      <c r="J334"/>
      <c r="K334"/>
      <c r="L334"/>
      <c r="M334" s="173"/>
      <c r="N334" s="151"/>
      <c r="O334"/>
      <c r="P334"/>
      <c r="Q334"/>
      <c r="R334"/>
      <c r="S334"/>
      <c r="T334"/>
      <c r="U334" s="173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 s="137"/>
      <c r="AR334"/>
      <c r="AS334"/>
      <c r="AT334"/>
      <c r="AU334"/>
      <c r="AV334"/>
      <c r="AW334"/>
      <c r="AX334" s="137"/>
      <c r="AY334"/>
      <c r="AZ334"/>
      <c r="BA334"/>
      <c r="BB334"/>
      <c r="BC334"/>
      <c r="BD334"/>
      <c r="BE334"/>
      <c r="BF334" s="29"/>
      <c r="BG334"/>
    </row>
    <row r="335" spans="2:59" ht="13.2" x14ac:dyDescent="0.25">
      <c r="B335"/>
      <c r="C335" s="173"/>
      <c r="D335" s="173"/>
      <c r="E335"/>
      <c r="F335"/>
      <c r="G335"/>
      <c r="H335"/>
      <c r="I335"/>
      <c r="J335"/>
      <c r="K335"/>
      <c r="L335"/>
      <c r="M335" s="173"/>
      <c r="N335" s="151"/>
      <c r="O335"/>
      <c r="P335"/>
      <c r="Q335"/>
      <c r="R335"/>
      <c r="S335"/>
      <c r="T335"/>
      <c r="U335" s="173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 s="137"/>
      <c r="AR335"/>
      <c r="AS335"/>
      <c r="AT335"/>
      <c r="AU335"/>
      <c r="AV335"/>
      <c r="AW335"/>
      <c r="AX335" s="137"/>
      <c r="AY335"/>
      <c r="AZ335"/>
      <c r="BA335"/>
      <c r="BB335"/>
      <c r="BC335"/>
      <c r="BD335"/>
      <c r="BE335"/>
      <c r="BF335" s="29"/>
      <c r="BG335"/>
    </row>
    <row r="336" spans="2:59" ht="13.2" x14ac:dyDescent="0.25">
      <c r="B336"/>
      <c r="C336" s="173"/>
      <c r="D336" s="173"/>
      <c r="E336"/>
      <c r="F336"/>
      <c r="G336"/>
      <c r="H336"/>
      <c r="I336"/>
      <c r="J336"/>
      <c r="K336"/>
      <c r="L336"/>
      <c r="M336" s="173"/>
      <c r="N336" s="151"/>
      <c r="O336"/>
      <c r="P336"/>
      <c r="Q336"/>
      <c r="R336"/>
      <c r="S336"/>
      <c r="T336"/>
      <c r="U336" s="173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 s="137"/>
      <c r="AR336"/>
      <c r="AS336"/>
      <c r="AT336"/>
      <c r="AU336"/>
      <c r="AV336"/>
      <c r="AW336"/>
      <c r="AX336" s="137"/>
      <c r="AY336"/>
      <c r="AZ336"/>
      <c r="BA336"/>
      <c r="BB336"/>
      <c r="BC336"/>
      <c r="BD336"/>
      <c r="BE336"/>
      <c r="BF336" s="29"/>
      <c r="BG336"/>
    </row>
    <row r="337" spans="2:59" ht="13.2" x14ac:dyDescent="0.25">
      <c r="B337"/>
      <c r="C337" s="173"/>
      <c r="D337" s="173"/>
      <c r="E337"/>
      <c r="F337"/>
      <c r="G337"/>
      <c r="H337"/>
      <c r="I337"/>
      <c r="J337"/>
      <c r="K337"/>
      <c r="L337"/>
      <c r="M337" s="173"/>
      <c r="N337" s="151"/>
      <c r="O337"/>
      <c r="P337"/>
      <c r="Q337"/>
      <c r="R337"/>
      <c r="S337"/>
      <c r="T337"/>
      <c r="U337" s="173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 s="137"/>
      <c r="AR337"/>
      <c r="AS337"/>
      <c r="AT337"/>
      <c r="AU337"/>
      <c r="AV337"/>
      <c r="AW337"/>
      <c r="AX337" s="137"/>
      <c r="AY337"/>
      <c r="AZ337"/>
      <c r="BA337"/>
      <c r="BB337"/>
      <c r="BC337"/>
      <c r="BD337"/>
      <c r="BE337"/>
      <c r="BF337" s="29"/>
      <c r="BG337"/>
    </row>
    <row r="338" spans="2:59" ht="13.2" x14ac:dyDescent="0.25">
      <c r="B338"/>
      <c r="C338" s="173"/>
      <c r="D338" s="173"/>
      <c r="E338"/>
      <c r="F338"/>
      <c r="G338"/>
      <c r="H338"/>
      <c r="I338"/>
      <c r="J338"/>
      <c r="K338"/>
      <c r="L338"/>
      <c r="M338" s="173"/>
      <c r="N338" s="151"/>
      <c r="O338"/>
      <c r="P338"/>
      <c r="Q338"/>
      <c r="R338"/>
      <c r="S338"/>
      <c r="T338"/>
      <c r="U338" s="173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 s="137"/>
      <c r="AR338"/>
      <c r="AS338"/>
      <c r="AT338"/>
      <c r="AU338"/>
      <c r="AV338"/>
      <c r="AW338"/>
      <c r="AX338" s="137"/>
      <c r="AY338"/>
      <c r="AZ338"/>
      <c r="BA338"/>
      <c r="BB338"/>
      <c r="BC338"/>
      <c r="BD338"/>
      <c r="BE338"/>
      <c r="BF338" s="29"/>
      <c r="BG338"/>
    </row>
    <row r="339" spans="2:59" ht="13.2" x14ac:dyDescent="0.25">
      <c r="B339"/>
      <c r="C339" s="173"/>
      <c r="D339" s="173"/>
      <c r="E339"/>
      <c r="F339"/>
      <c r="G339"/>
      <c r="H339"/>
      <c r="I339"/>
      <c r="J339"/>
      <c r="K339"/>
      <c r="L339"/>
      <c r="M339" s="173"/>
      <c r="N339" s="151"/>
      <c r="O339"/>
      <c r="P339"/>
      <c r="Q339"/>
      <c r="R339"/>
      <c r="S339"/>
      <c r="T339"/>
      <c r="U339" s="173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 s="137"/>
      <c r="AR339"/>
      <c r="AS339"/>
      <c r="AT339"/>
      <c r="AU339"/>
      <c r="AV339"/>
      <c r="AW339"/>
      <c r="AX339" s="137"/>
      <c r="AY339"/>
      <c r="AZ339"/>
      <c r="BA339"/>
      <c r="BB339"/>
      <c r="BC339"/>
      <c r="BD339"/>
      <c r="BE339"/>
      <c r="BF339" s="29"/>
      <c r="BG339"/>
    </row>
    <row r="340" spans="2:59" ht="13.2" x14ac:dyDescent="0.25">
      <c r="B340"/>
      <c r="C340" s="173"/>
      <c r="D340" s="173"/>
      <c r="E340"/>
      <c r="F340"/>
      <c r="G340"/>
      <c r="H340"/>
      <c r="I340"/>
      <c r="J340"/>
      <c r="K340"/>
      <c r="L340"/>
      <c r="M340" s="173"/>
      <c r="N340" s="151"/>
      <c r="O340"/>
      <c r="P340"/>
      <c r="Q340"/>
      <c r="R340"/>
      <c r="S340"/>
      <c r="T340"/>
      <c r="U340" s="173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 s="137"/>
      <c r="AR340"/>
      <c r="AS340"/>
      <c r="AT340"/>
      <c r="AU340"/>
      <c r="AV340"/>
      <c r="AW340"/>
      <c r="AX340" s="137"/>
      <c r="AY340"/>
      <c r="AZ340"/>
      <c r="BA340"/>
      <c r="BB340"/>
      <c r="BC340"/>
      <c r="BD340"/>
      <c r="BE340"/>
      <c r="BF340" s="29"/>
      <c r="BG340"/>
    </row>
    <row r="341" spans="2:59" ht="13.2" x14ac:dyDescent="0.25">
      <c r="B341"/>
      <c r="C341" s="173"/>
      <c r="D341" s="173"/>
      <c r="E341"/>
      <c r="F341"/>
      <c r="G341"/>
      <c r="H341"/>
      <c r="I341"/>
      <c r="J341"/>
      <c r="K341"/>
      <c r="L341"/>
      <c r="M341" s="173"/>
      <c r="N341" s="151"/>
      <c r="O341"/>
      <c r="P341"/>
      <c r="Q341"/>
      <c r="R341"/>
      <c r="S341"/>
      <c r="T341"/>
      <c r="U341" s="173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 s="137"/>
      <c r="AR341"/>
      <c r="AS341"/>
      <c r="AT341"/>
      <c r="AU341"/>
      <c r="AV341"/>
      <c r="AW341"/>
      <c r="AX341" s="137"/>
      <c r="AY341"/>
      <c r="AZ341"/>
      <c r="BA341"/>
      <c r="BB341"/>
      <c r="BC341"/>
      <c r="BD341"/>
      <c r="BE341"/>
      <c r="BF341" s="29"/>
      <c r="BG341"/>
    </row>
    <row r="342" spans="2:59" ht="13.2" x14ac:dyDescent="0.25">
      <c r="B342"/>
      <c r="C342" s="173"/>
      <c r="D342" s="173"/>
      <c r="E342"/>
      <c r="F342"/>
      <c r="G342"/>
      <c r="H342"/>
      <c r="I342"/>
      <c r="J342"/>
      <c r="K342"/>
      <c r="L342"/>
      <c r="M342" s="173"/>
      <c r="N342" s="151"/>
      <c r="O342"/>
      <c r="P342"/>
      <c r="Q342"/>
      <c r="R342"/>
      <c r="S342"/>
      <c r="T342"/>
      <c r="U342" s="173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 s="137"/>
      <c r="AR342"/>
      <c r="AS342"/>
      <c r="AT342"/>
      <c r="AU342"/>
      <c r="AV342"/>
      <c r="AW342"/>
      <c r="AX342" s="137"/>
      <c r="AY342"/>
      <c r="AZ342"/>
      <c r="BA342"/>
      <c r="BB342"/>
      <c r="BC342"/>
      <c r="BD342"/>
      <c r="BE342"/>
      <c r="BF342" s="29"/>
      <c r="BG342"/>
    </row>
    <row r="343" spans="2:59" ht="13.2" x14ac:dyDescent="0.25">
      <c r="B343"/>
      <c r="C343" s="173"/>
      <c r="D343" s="173"/>
      <c r="E343"/>
      <c r="F343"/>
      <c r="G343"/>
      <c r="H343"/>
      <c r="I343"/>
      <c r="J343"/>
      <c r="K343"/>
      <c r="L343"/>
      <c r="M343" s="173"/>
      <c r="N343" s="151"/>
      <c r="O343"/>
      <c r="P343"/>
      <c r="Q343"/>
      <c r="R343"/>
      <c r="S343"/>
      <c r="T343"/>
      <c r="U343" s="17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 s="137"/>
      <c r="AR343"/>
      <c r="AS343"/>
      <c r="AT343"/>
      <c r="AU343"/>
      <c r="AV343"/>
      <c r="AW343"/>
      <c r="AX343" s="137"/>
      <c r="AY343"/>
      <c r="AZ343"/>
      <c r="BA343"/>
      <c r="BB343"/>
      <c r="BC343"/>
      <c r="BD343"/>
      <c r="BE343"/>
      <c r="BF343" s="29"/>
      <c r="BG343"/>
    </row>
    <row r="344" spans="2:59" ht="13.2" x14ac:dyDescent="0.25">
      <c r="B344"/>
      <c r="C344" s="173"/>
      <c r="D344" s="173"/>
      <c r="E344"/>
      <c r="F344"/>
      <c r="G344"/>
      <c r="H344"/>
      <c r="I344"/>
      <c r="J344"/>
      <c r="K344"/>
      <c r="L344"/>
      <c r="M344" s="173"/>
      <c r="N344" s="151"/>
      <c r="O344"/>
      <c r="P344"/>
      <c r="Q344"/>
      <c r="R344"/>
      <c r="S344"/>
      <c r="T344"/>
      <c r="U344" s="173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 s="137"/>
      <c r="AR344"/>
      <c r="AS344"/>
      <c r="AT344"/>
      <c r="AU344"/>
      <c r="AV344"/>
      <c r="AW344"/>
      <c r="AX344" s="137"/>
      <c r="AY344"/>
      <c r="AZ344"/>
      <c r="BA344"/>
      <c r="BB344"/>
      <c r="BC344"/>
      <c r="BD344"/>
      <c r="BE344"/>
      <c r="BF344" s="29"/>
      <c r="BG344"/>
    </row>
    <row r="345" spans="2:59" ht="13.2" x14ac:dyDescent="0.25">
      <c r="B345"/>
      <c r="C345" s="173"/>
      <c r="D345" s="173"/>
      <c r="E345"/>
      <c r="F345"/>
      <c r="G345"/>
      <c r="H345"/>
      <c r="I345"/>
      <c r="J345"/>
      <c r="K345"/>
      <c r="L345"/>
      <c r="M345" s="173"/>
      <c r="N345" s="151"/>
      <c r="O345"/>
      <c r="P345"/>
      <c r="Q345"/>
      <c r="R345"/>
      <c r="S345"/>
      <c r="T345"/>
      <c r="U345" s="173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 s="137"/>
      <c r="AR345"/>
      <c r="AS345"/>
      <c r="AT345"/>
      <c r="AU345"/>
      <c r="AV345"/>
      <c r="AW345"/>
      <c r="AX345" s="137"/>
      <c r="AY345"/>
      <c r="AZ345"/>
      <c r="BA345"/>
      <c r="BB345"/>
      <c r="BC345"/>
      <c r="BD345"/>
      <c r="BE345"/>
      <c r="BF345" s="29"/>
      <c r="BG345"/>
    </row>
    <row r="346" spans="2:59" ht="13.2" x14ac:dyDescent="0.25">
      <c r="B346"/>
      <c r="C346" s="173"/>
      <c r="D346" s="173"/>
      <c r="E346"/>
      <c r="F346"/>
      <c r="G346"/>
      <c r="H346"/>
      <c r="I346"/>
      <c r="J346"/>
      <c r="K346"/>
      <c r="L346"/>
      <c r="M346" s="173"/>
      <c r="N346" s="151"/>
      <c r="O346"/>
      <c r="P346"/>
      <c r="Q346"/>
      <c r="R346"/>
      <c r="S346"/>
      <c r="T346"/>
      <c r="U346" s="173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 s="137"/>
      <c r="AR346"/>
      <c r="AS346"/>
      <c r="AT346"/>
      <c r="AU346"/>
      <c r="AV346"/>
      <c r="AW346"/>
      <c r="AX346" s="137"/>
      <c r="AY346"/>
      <c r="AZ346"/>
      <c r="BA346"/>
      <c r="BB346"/>
      <c r="BC346"/>
      <c r="BD346"/>
      <c r="BE346"/>
      <c r="BF346" s="29"/>
      <c r="BG346"/>
    </row>
    <row r="347" spans="2:59" ht="13.2" x14ac:dyDescent="0.25">
      <c r="B347"/>
      <c r="C347" s="173"/>
      <c r="D347" s="173"/>
      <c r="E347"/>
      <c r="F347"/>
      <c r="G347"/>
      <c r="H347"/>
      <c r="I347"/>
      <c r="J347"/>
      <c r="K347"/>
      <c r="L347"/>
      <c r="M347" s="173"/>
      <c r="N347" s="151"/>
      <c r="O347"/>
      <c r="P347"/>
      <c r="Q347"/>
      <c r="R347"/>
      <c r="S347"/>
      <c r="T347"/>
      <c r="U347" s="173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 s="137"/>
      <c r="AR347"/>
      <c r="AS347"/>
      <c r="AT347"/>
      <c r="AU347"/>
      <c r="AV347"/>
      <c r="AW347"/>
      <c r="AX347" s="137"/>
      <c r="AY347"/>
      <c r="AZ347"/>
      <c r="BA347"/>
      <c r="BB347"/>
      <c r="BC347"/>
      <c r="BD347"/>
      <c r="BE347"/>
      <c r="BF347" s="29"/>
      <c r="BG347"/>
    </row>
    <row r="348" spans="2:59" ht="13.2" x14ac:dyDescent="0.25">
      <c r="B348"/>
      <c r="C348" s="173"/>
      <c r="D348" s="173"/>
      <c r="E348"/>
      <c r="F348"/>
      <c r="G348"/>
      <c r="H348"/>
      <c r="I348"/>
      <c r="J348"/>
      <c r="K348"/>
      <c r="L348"/>
      <c r="M348" s="173"/>
      <c r="N348" s="151"/>
      <c r="O348"/>
      <c r="P348"/>
      <c r="Q348"/>
      <c r="R348"/>
      <c r="S348"/>
      <c r="T348"/>
      <c r="U348" s="173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 s="137"/>
      <c r="AR348"/>
      <c r="AS348"/>
      <c r="AT348"/>
      <c r="AU348"/>
      <c r="AV348"/>
      <c r="AW348"/>
      <c r="AX348" s="137"/>
      <c r="AY348"/>
      <c r="AZ348"/>
      <c r="BA348"/>
      <c r="BB348"/>
      <c r="BC348"/>
      <c r="BD348"/>
      <c r="BE348"/>
      <c r="BF348" s="29"/>
      <c r="BG348"/>
    </row>
    <row r="349" spans="2:59" ht="13.2" x14ac:dyDescent="0.25">
      <c r="B349"/>
      <c r="C349" s="173"/>
      <c r="D349" s="173"/>
      <c r="E349"/>
      <c r="F349"/>
      <c r="G349"/>
      <c r="H349"/>
      <c r="I349"/>
      <c r="J349"/>
      <c r="K349"/>
      <c r="L349"/>
      <c r="M349" s="173"/>
      <c r="N349" s="151"/>
      <c r="O349"/>
      <c r="P349"/>
      <c r="Q349"/>
      <c r="R349"/>
      <c r="S349"/>
      <c r="T349"/>
      <c r="U349" s="173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 s="137"/>
      <c r="AR349"/>
      <c r="AS349"/>
      <c r="AT349"/>
      <c r="AU349"/>
      <c r="AV349"/>
      <c r="AW349"/>
      <c r="AX349" s="137"/>
      <c r="AY349"/>
      <c r="AZ349"/>
      <c r="BA349"/>
      <c r="BB349"/>
      <c r="BC349"/>
      <c r="BD349"/>
      <c r="BE349"/>
      <c r="BF349" s="29"/>
      <c r="BG349"/>
    </row>
    <row r="350" spans="2:59" ht="13.2" x14ac:dyDescent="0.25">
      <c r="B350"/>
      <c r="C350" s="173"/>
      <c r="D350" s="173"/>
      <c r="E350"/>
      <c r="F350"/>
      <c r="G350"/>
      <c r="H350"/>
      <c r="I350"/>
      <c r="J350"/>
      <c r="K350"/>
      <c r="L350"/>
      <c r="M350" s="173"/>
      <c r="N350" s="151"/>
      <c r="O350"/>
      <c r="P350"/>
      <c r="Q350"/>
      <c r="R350"/>
      <c r="S350"/>
      <c r="T350"/>
      <c r="U350" s="173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 s="137"/>
      <c r="AR350"/>
      <c r="AS350"/>
      <c r="AT350"/>
      <c r="AU350"/>
      <c r="AV350"/>
      <c r="AW350"/>
      <c r="AX350" s="137"/>
      <c r="AY350"/>
      <c r="AZ350"/>
      <c r="BA350"/>
      <c r="BB350"/>
      <c r="BC350"/>
      <c r="BD350"/>
      <c r="BE350"/>
      <c r="BF350" s="29"/>
      <c r="BG350"/>
    </row>
    <row r="351" spans="2:59" ht="13.2" x14ac:dyDescent="0.25">
      <c r="B351"/>
      <c r="C351" s="173"/>
      <c r="D351" s="173"/>
      <c r="E351"/>
      <c r="F351"/>
      <c r="G351"/>
      <c r="H351"/>
      <c r="I351"/>
      <c r="J351"/>
      <c r="K351"/>
      <c r="L351"/>
      <c r="M351" s="173"/>
      <c r="N351" s="151"/>
      <c r="O351"/>
      <c r="P351"/>
      <c r="Q351"/>
      <c r="R351"/>
      <c r="S351"/>
      <c r="T351"/>
      <c r="U351" s="173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 s="137"/>
      <c r="AR351"/>
      <c r="AS351"/>
      <c r="AT351"/>
      <c r="AU351"/>
      <c r="AV351"/>
      <c r="AW351"/>
      <c r="AX351" s="137"/>
      <c r="AY351"/>
      <c r="AZ351"/>
      <c r="BA351"/>
      <c r="BB351"/>
      <c r="BC351"/>
      <c r="BD351"/>
      <c r="BE351"/>
      <c r="BF351" s="29"/>
      <c r="BG351"/>
    </row>
    <row r="352" spans="2:59" ht="13.2" x14ac:dyDescent="0.25">
      <c r="B352"/>
      <c r="C352" s="173"/>
      <c r="D352" s="173"/>
      <c r="E352"/>
      <c r="F352"/>
      <c r="G352"/>
      <c r="H352"/>
      <c r="I352"/>
      <c r="J352"/>
      <c r="K352"/>
      <c r="L352"/>
      <c r="M352" s="173"/>
      <c r="N352" s="151"/>
      <c r="O352"/>
      <c r="P352"/>
      <c r="Q352"/>
      <c r="R352"/>
      <c r="S352"/>
      <c r="T352"/>
      <c r="U352" s="173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 s="137"/>
      <c r="AR352"/>
      <c r="AS352"/>
      <c r="AT352"/>
      <c r="AU352"/>
      <c r="AV352"/>
      <c r="AW352"/>
      <c r="AX352" s="137"/>
      <c r="AY352"/>
      <c r="AZ352"/>
      <c r="BA352"/>
      <c r="BB352"/>
      <c r="BC352"/>
      <c r="BD352"/>
      <c r="BE352"/>
      <c r="BF352" s="29"/>
      <c r="BG352"/>
    </row>
    <row r="353" spans="2:59" ht="13.2" x14ac:dyDescent="0.25">
      <c r="B353"/>
      <c r="C353" s="173"/>
      <c r="D353" s="173"/>
      <c r="E353"/>
      <c r="F353"/>
      <c r="G353"/>
      <c r="H353"/>
      <c r="I353"/>
      <c r="J353"/>
      <c r="K353"/>
      <c r="L353"/>
      <c r="M353" s="173"/>
      <c r="N353" s="151"/>
      <c r="O353"/>
      <c r="P353"/>
      <c r="Q353"/>
      <c r="R353"/>
      <c r="S353"/>
      <c r="T353"/>
      <c r="U353" s="17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 s="137"/>
      <c r="AR353"/>
      <c r="AS353"/>
      <c r="AT353"/>
      <c r="AU353"/>
      <c r="AV353"/>
      <c r="AW353"/>
      <c r="AX353" s="137"/>
      <c r="AY353"/>
      <c r="AZ353"/>
      <c r="BA353"/>
      <c r="BB353"/>
      <c r="BC353"/>
      <c r="BD353"/>
      <c r="BE353"/>
      <c r="BF353" s="29"/>
      <c r="BG353"/>
    </row>
    <row r="354" spans="2:59" ht="13.2" x14ac:dyDescent="0.25">
      <c r="B354"/>
      <c r="C354" s="173"/>
      <c r="D354" s="173"/>
      <c r="E354"/>
      <c r="F354"/>
      <c r="G354"/>
      <c r="H354"/>
      <c r="I354"/>
      <c r="J354"/>
      <c r="K354"/>
      <c r="L354"/>
      <c r="M354" s="173"/>
      <c r="N354" s="151"/>
      <c r="O354"/>
      <c r="P354"/>
      <c r="Q354"/>
      <c r="R354"/>
      <c r="S354"/>
      <c r="T354"/>
      <c r="U354" s="173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 s="137"/>
      <c r="AR354"/>
      <c r="AS354"/>
      <c r="AT354"/>
      <c r="AU354"/>
      <c r="AV354"/>
      <c r="AW354"/>
      <c r="AX354" s="137"/>
      <c r="AY354"/>
      <c r="AZ354"/>
      <c r="BA354"/>
      <c r="BB354"/>
      <c r="BC354"/>
      <c r="BD354"/>
      <c r="BE354"/>
      <c r="BF354" s="29"/>
      <c r="BG354"/>
    </row>
    <row r="355" spans="2:59" ht="13.2" x14ac:dyDescent="0.25">
      <c r="B355"/>
      <c r="C355" s="173"/>
      <c r="D355" s="173"/>
      <c r="E355"/>
      <c r="F355"/>
      <c r="G355"/>
      <c r="H355"/>
      <c r="I355"/>
      <c r="J355"/>
      <c r="K355"/>
      <c r="L355"/>
      <c r="M355" s="173"/>
      <c r="N355" s="151"/>
      <c r="O355"/>
      <c r="P355"/>
      <c r="Q355"/>
      <c r="R355"/>
      <c r="S355"/>
      <c r="T355"/>
      <c r="U355" s="173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 s="137"/>
      <c r="AR355"/>
      <c r="AS355"/>
      <c r="AT355"/>
      <c r="AU355"/>
      <c r="AV355"/>
      <c r="AW355"/>
      <c r="AX355" s="137"/>
      <c r="AY355"/>
      <c r="AZ355"/>
      <c r="BA355"/>
      <c r="BB355"/>
      <c r="BC355"/>
      <c r="BD355"/>
      <c r="BE355"/>
      <c r="BF355" s="29"/>
      <c r="BG355"/>
    </row>
    <row r="356" spans="2:59" ht="13.2" x14ac:dyDescent="0.25">
      <c r="B356"/>
      <c r="C356" s="173"/>
      <c r="D356" s="173"/>
      <c r="E356"/>
      <c r="F356"/>
      <c r="G356"/>
      <c r="H356"/>
      <c r="I356"/>
      <c r="J356"/>
      <c r="K356"/>
      <c r="L356"/>
      <c r="M356" s="173"/>
      <c r="N356" s="151"/>
      <c r="O356"/>
      <c r="P356"/>
      <c r="Q356"/>
      <c r="R356"/>
      <c r="S356"/>
      <c r="T356"/>
      <c r="U356" s="173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 s="137"/>
      <c r="AR356"/>
      <c r="AS356"/>
      <c r="AT356"/>
      <c r="AU356"/>
      <c r="AV356"/>
      <c r="AW356"/>
      <c r="AX356" s="137"/>
      <c r="AY356"/>
      <c r="AZ356"/>
      <c r="BA356"/>
      <c r="BB356"/>
      <c r="BC356"/>
      <c r="BD356"/>
      <c r="BE356"/>
      <c r="BF356" s="29"/>
      <c r="BG356"/>
    </row>
    <row r="357" spans="2:59" ht="13.2" x14ac:dyDescent="0.25">
      <c r="B357"/>
      <c r="C357" s="173"/>
      <c r="D357" s="173"/>
      <c r="E357"/>
      <c r="F357"/>
      <c r="G357"/>
      <c r="H357"/>
      <c r="I357"/>
      <c r="J357"/>
      <c r="K357"/>
      <c r="L357"/>
      <c r="M357" s="173"/>
      <c r="N357" s="151"/>
      <c r="O357"/>
      <c r="P357"/>
      <c r="Q357"/>
      <c r="R357"/>
      <c r="S357"/>
      <c r="T357"/>
      <c r="U357" s="173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 s="137"/>
      <c r="AR357"/>
      <c r="AS357"/>
      <c r="AT357"/>
      <c r="AU357"/>
      <c r="AV357"/>
      <c r="AW357"/>
      <c r="AX357" s="137"/>
      <c r="AY357"/>
      <c r="AZ357"/>
      <c r="BA357"/>
      <c r="BB357"/>
      <c r="BC357"/>
      <c r="BD357"/>
      <c r="BE357"/>
      <c r="BF357" s="29"/>
      <c r="BG357"/>
    </row>
    <row r="358" spans="2:59" ht="13.2" x14ac:dyDescent="0.25">
      <c r="B358"/>
      <c r="C358" s="173"/>
      <c r="D358" s="173"/>
      <c r="E358"/>
      <c r="F358"/>
      <c r="G358"/>
      <c r="H358"/>
      <c r="I358"/>
      <c r="J358"/>
      <c r="K358"/>
      <c r="L358"/>
      <c r="M358" s="173"/>
      <c r="N358" s="151"/>
      <c r="O358"/>
      <c r="P358"/>
      <c r="Q358"/>
      <c r="R358"/>
      <c r="S358"/>
      <c r="T358"/>
      <c r="U358" s="173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 s="137"/>
      <c r="AR358"/>
      <c r="AS358"/>
      <c r="AT358"/>
      <c r="AU358"/>
      <c r="AV358"/>
      <c r="AW358"/>
      <c r="AX358" s="137"/>
      <c r="AY358"/>
      <c r="AZ358"/>
      <c r="BA358"/>
      <c r="BB358"/>
      <c r="BC358"/>
      <c r="BD358"/>
      <c r="BE358"/>
      <c r="BF358" s="29"/>
      <c r="BG358"/>
    </row>
    <row r="359" spans="2:59" ht="13.2" x14ac:dyDescent="0.25">
      <c r="B359"/>
      <c r="C359" s="173"/>
      <c r="D359" s="173"/>
      <c r="E359"/>
      <c r="F359"/>
      <c r="G359"/>
      <c r="H359"/>
      <c r="I359"/>
      <c r="J359"/>
      <c r="K359"/>
      <c r="L359"/>
      <c r="M359" s="173"/>
      <c r="N359" s="151"/>
      <c r="O359"/>
      <c r="P359"/>
      <c r="Q359"/>
      <c r="R359"/>
      <c r="S359"/>
      <c r="T359"/>
      <c r="U359" s="173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 s="137"/>
      <c r="AR359"/>
      <c r="AS359"/>
      <c r="AT359"/>
      <c r="AU359"/>
      <c r="AV359"/>
      <c r="AW359"/>
      <c r="AX359" s="137"/>
      <c r="AY359"/>
      <c r="AZ359"/>
      <c r="BA359"/>
      <c r="BB359"/>
      <c r="BC359"/>
      <c r="BD359"/>
      <c r="BE359"/>
      <c r="BF359" s="29"/>
      <c r="BG359"/>
    </row>
    <row r="360" spans="2:59" ht="13.2" x14ac:dyDescent="0.25">
      <c r="B360"/>
      <c r="C360" s="173"/>
      <c r="D360" s="173"/>
      <c r="E360"/>
      <c r="F360"/>
      <c r="G360"/>
      <c r="H360"/>
      <c r="I360"/>
      <c r="J360"/>
      <c r="K360"/>
      <c r="L360"/>
      <c r="M360" s="173"/>
      <c r="N360" s="151"/>
      <c r="O360"/>
      <c r="P360"/>
      <c r="Q360"/>
      <c r="R360"/>
      <c r="S360"/>
      <c r="T360"/>
      <c r="U360" s="173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 s="137"/>
      <c r="AR360"/>
      <c r="AS360"/>
      <c r="AT360"/>
      <c r="AU360"/>
      <c r="AV360"/>
      <c r="AW360"/>
      <c r="AX360" s="137"/>
      <c r="AY360"/>
      <c r="AZ360"/>
      <c r="BA360"/>
      <c r="BB360"/>
      <c r="BC360"/>
      <c r="BD360"/>
      <c r="BE360"/>
      <c r="BF360" s="29"/>
      <c r="BG360"/>
    </row>
    <row r="361" spans="2:59" ht="13.2" x14ac:dyDescent="0.25">
      <c r="B361"/>
      <c r="C361" s="173"/>
      <c r="D361" s="173"/>
      <c r="E361"/>
      <c r="F361"/>
      <c r="G361"/>
      <c r="H361"/>
      <c r="I361"/>
      <c r="J361"/>
      <c r="K361"/>
      <c r="L361"/>
      <c r="M361" s="173"/>
      <c r="N361" s="151"/>
      <c r="O361"/>
      <c r="P361"/>
      <c r="Q361"/>
      <c r="R361"/>
      <c r="S361"/>
      <c r="T361"/>
      <c r="U361" s="173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 s="137"/>
      <c r="AR361"/>
      <c r="AS361"/>
      <c r="AT361"/>
      <c r="AU361"/>
      <c r="AV361"/>
      <c r="AW361"/>
      <c r="AX361" s="137"/>
      <c r="AY361"/>
      <c r="AZ361"/>
      <c r="BA361"/>
      <c r="BB361"/>
      <c r="BC361"/>
      <c r="BD361"/>
      <c r="BE361"/>
      <c r="BF361" s="29"/>
      <c r="BG361"/>
    </row>
    <row r="362" spans="2:59" ht="13.2" x14ac:dyDescent="0.25">
      <c r="B362"/>
      <c r="C362" s="173"/>
      <c r="D362" s="173"/>
      <c r="E362"/>
      <c r="F362"/>
      <c r="G362"/>
      <c r="H362"/>
      <c r="I362"/>
      <c r="J362"/>
      <c r="K362"/>
      <c r="L362"/>
      <c r="M362" s="173"/>
      <c r="N362" s="151"/>
      <c r="O362"/>
      <c r="P362"/>
      <c r="Q362"/>
      <c r="R362"/>
      <c r="S362"/>
      <c r="T362"/>
      <c r="U362" s="173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 s="137"/>
      <c r="AR362"/>
      <c r="AS362"/>
      <c r="AT362"/>
      <c r="AU362"/>
      <c r="AV362"/>
      <c r="AW362"/>
      <c r="AX362" s="137"/>
      <c r="AY362"/>
      <c r="AZ362"/>
      <c r="BA362"/>
      <c r="BB362"/>
      <c r="BC362"/>
      <c r="BD362"/>
      <c r="BE362"/>
      <c r="BF362" s="29"/>
      <c r="BG362"/>
    </row>
    <row r="363" spans="2:59" ht="13.2" x14ac:dyDescent="0.25">
      <c r="B363"/>
      <c r="C363" s="173"/>
      <c r="D363" s="173"/>
      <c r="E363"/>
      <c r="F363"/>
      <c r="G363"/>
      <c r="H363"/>
      <c r="I363"/>
      <c r="J363"/>
      <c r="K363"/>
      <c r="L363"/>
      <c r="M363" s="173"/>
      <c r="N363" s="151"/>
      <c r="O363"/>
      <c r="P363"/>
      <c r="Q363"/>
      <c r="R363"/>
      <c r="S363"/>
      <c r="T363"/>
      <c r="U363" s="17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 s="137"/>
      <c r="AR363"/>
      <c r="AS363"/>
      <c r="AT363"/>
      <c r="AU363"/>
      <c r="AV363"/>
      <c r="AW363"/>
      <c r="AX363" s="137"/>
      <c r="AY363"/>
      <c r="AZ363"/>
      <c r="BA363"/>
      <c r="BB363"/>
      <c r="BC363"/>
      <c r="BD363"/>
      <c r="BE363"/>
      <c r="BF363" s="29"/>
      <c r="BG363"/>
    </row>
    <row r="364" spans="2:59" ht="13.2" x14ac:dyDescent="0.25">
      <c r="B364"/>
      <c r="C364" s="173"/>
      <c r="D364" s="173"/>
      <c r="E364"/>
      <c r="F364"/>
      <c r="G364"/>
      <c r="H364"/>
      <c r="I364"/>
      <c r="J364"/>
      <c r="K364"/>
      <c r="L364"/>
      <c r="M364" s="173"/>
      <c r="N364" s="151"/>
      <c r="O364"/>
      <c r="P364"/>
      <c r="Q364"/>
      <c r="R364"/>
      <c r="S364"/>
      <c r="T364"/>
      <c r="U364" s="173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 s="137"/>
      <c r="AR364"/>
      <c r="AS364"/>
      <c r="AT364"/>
      <c r="AU364"/>
      <c r="AV364"/>
      <c r="AW364"/>
      <c r="AX364" s="137"/>
      <c r="AY364"/>
      <c r="AZ364"/>
      <c r="BA364"/>
      <c r="BB364"/>
      <c r="BC364"/>
      <c r="BD364"/>
      <c r="BE364"/>
      <c r="BF364" s="29"/>
      <c r="BG364"/>
    </row>
    <row r="365" spans="2:59" ht="13.2" x14ac:dyDescent="0.25">
      <c r="B365"/>
      <c r="C365" s="173"/>
      <c r="D365" s="173"/>
      <c r="E365"/>
      <c r="F365"/>
      <c r="G365"/>
      <c r="H365"/>
      <c r="I365"/>
      <c r="J365"/>
      <c r="K365"/>
      <c r="L365"/>
      <c r="M365" s="173"/>
      <c r="N365" s="151"/>
      <c r="O365"/>
      <c r="P365"/>
      <c r="Q365"/>
      <c r="R365"/>
      <c r="S365"/>
      <c r="T365"/>
      <c r="U365" s="173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 s="137"/>
      <c r="AR365"/>
      <c r="AS365"/>
      <c r="AT365"/>
      <c r="AU365"/>
      <c r="AV365"/>
      <c r="AW365"/>
      <c r="AX365" s="137"/>
      <c r="AY365"/>
      <c r="AZ365"/>
      <c r="BA365"/>
      <c r="BB365"/>
      <c r="BC365"/>
      <c r="BD365"/>
      <c r="BE365"/>
      <c r="BF365" s="29"/>
      <c r="BG365"/>
    </row>
    <row r="366" spans="2:59" ht="13.2" x14ac:dyDescent="0.25">
      <c r="B366"/>
      <c r="C366" s="173"/>
      <c r="D366" s="173"/>
      <c r="E366"/>
      <c r="F366"/>
      <c r="G366"/>
      <c r="H366"/>
      <c r="I366"/>
      <c r="J366"/>
      <c r="K366"/>
      <c r="L366"/>
      <c r="M366" s="173"/>
      <c r="N366" s="151"/>
      <c r="O366"/>
      <c r="P366"/>
      <c r="Q366"/>
      <c r="R366"/>
      <c r="S366"/>
      <c r="T366"/>
      <c r="U366" s="173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 s="137"/>
      <c r="AR366"/>
      <c r="AS366"/>
      <c r="AT366"/>
      <c r="AU366"/>
      <c r="AV366"/>
      <c r="AW366"/>
      <c r="AX366" s="137"/>
      <c r="AY366"/>
      <c r="AZ366"/>
      <c r="BA366"/>
      <c r="BB366"/>
      <c r="BC366"/>
      <c r="BD366"/>
      <c r="BE366"/>
      <c r="BF366" s="29"/>
      <c r="BG366"/>
    </row>
    <row r="367" spans="2:59" ht="13.2" x14ac:dyDescent="0.25">
      <c r="B367"/>
      <c r="C367" s="173"/>
      <c r="D367" s="173"/>
      <c r="E367"/>
      <c r="F367"/>
      <c r="G367"/>
      <c r="H367"/>
      <c r="I367"/>
      <c r="J367"/>
      <c r="K367"/>
      <c r="L367"/>
      <c r="M367" s="173"/>
      <c r="N367" s="151"/>
      <c r="O367"/>
      <c r="P367"/>
      <c r="Q367"/>
      <c r="R367"/>
      <c r="S367"/>
      <c r="T367"/>
      <c r="U367" s="173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 s="137"/>
      <c r="AR367"/>
      <c r="AS367"/>
      <c r="AT367"/>
      <c r="AU367"/>
      <c r="AV367"/>
      <c r="AW367"/>
      <c r="AX367" s="137"/>
      <c r="AY367"/>
      <c r="AZ367"/>
      <c r="BA367"/>
      <c r="BB367"/>
      <c r="BC367"/>
      <c r="BD367"/>
      <c r="BE367"/>
      <c r="BF367" s="29"/>
      <c r="BG367"/>
    </row>
    <row r="368" spans="2:59" ht="13.2" x14ac:dyDescent="0.25">
      <c r="B368"/>
      <c r="C368" s="173"/>
      <c r="D368" s="173"/>
      <c r="E368"/>
      <c r="F368"/>
      <c r="G368"/>
      <c r="H368"/>
      <c r="I368"/>
      <c r="J368"/>
      <c r="K368"/>
      <c r="L368"/>
      <c r="M368" s="173"/>
      <c r="N368" s="151"/>
      <c r="O368"/>
      <c r="P368"/>
      <c r="Q368"/>
      <c r="R368"/>
      <c r="S368"/>
      <c r="T368"/>
      <c r="U368" s="173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 s="137"/>
      <c r="AR368"/>
      <c r="AS368"/>
      <c r="AT368"/>
      <c r="AU368"/>
      <c r="AV368"/>
      <c r="AW368"/>
      <c r="AX368" s="137"/>
      <c r="AY368"/>
      <c r="AZ368"/>
      <c r="BA368"/>
      <c r="BB368"/>
      <c r="BC368"/>
      <c r="BD368"/>
      <c r="BE368"/>
      <c r="BF368" s="29"/>
      <c r="BG368"/>
    </row>
    <row r="369" spans="2:59" ht="13.2" x14ac:dyDescent="0.25">
      <c r="B369"/>
      <c r="C369" s="173"/>
      <c r="D369" s="173"/>
      <c r="E369"/>
      <c r="F369"/>
      <c r="G369"/>
      <c r="H369"/>
      <c r="I369"/>
      <c r="J369"/>
      <c r="K369"/>
      <c r="L369"/>
      <c r="M369" s="173"/>
      <c r="N369" s="151"/>
      <c r="O369"/>
      <c r="P369"/>
      <c r="Q369"/>
      <c r="R369"/>
      <c r="S369"/>
      <c r="T369"/>
      <c r="U369" s="173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 s="137"/>
      <c r="AR369"/>
      <c r="AS369"/>
      <c r="AT369"/>
      <c r="AU369"/>
      <c r="AV369"/>
      <c r="AW369"/>
      <c r="AX369" s="137"/>
      <c r="AY369"/>
      <c r="AZ369"/>
      <c r="BA369"/>
      <c r="BB369"/>
      <c r="BC369"/>
      <c r="BD369"/>
      <c r="BE369"/>
      <c r="BF369" s="29"/>
      <c r="BG369"/>
    </row>
    <row r="370" spans="2:59" ht="13.2" x14ac:dyDescent="0.25">
      <c r="B370"/>
      <c r="C370" s="173"/>
      <c r="D370" s="173"/>
      <c r="E370"/>
      <c r="F370"/>
      <c r="G370"/>
      <c r="H370"/>
      <c r="I370"/>
      <c r="J370"/>
      <c r="K370"/>
      <c r="L370"/>
      <c r="M370" s="173"/>
      <c r="N370" s="151"/>
      <c r="O370"/>
      <c r="P370"/>
      <c r="Q370"/>
      <c r="R370"/>
      <c r="S370"/>
      <c r="T370"/>
      <c r="U370" s="173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 s="137"/>
      <c r="AR370"/>
      <c r="AS370"/>
      <c r="AT370"/>
      <c r="AU370"/>
      <c r="AV370"/>
      <c r="AW370"/>
      <c r="AX370" s="137"/>
      <c r="AY370"/>
      <c r="AZ370"/>
      <c r="BA370"/>
      <c r="BB370"/>
      <c r="BC370"/>
      <c r="BD370"/>
      <c r="BE370"/>
      <c r="BF370" s="29"/>
      <c r="BG370"/>
    </row>
    <row r="371" spans="2:59" ht="13.2" x14ac:dyDescent="0.25">
      <c r="B371"/>
      <c r="C371" s="173"/>
      <c r="D371" s="173"/>
      <c r="E371"/>
      <c r="F371"/>
      <c r="G371"/>
      <c r="H371"/>
      <c r="I371"/>
      <c r="J371"/>
      <c r="K371"/>
      <c r="L371"/>
      <c r="M371" s="173"/>
      <c r="N371" s="151"/>
      <c r="O371"/>
      <c r="P371"/>
      <c r="Q371"/>
      <c r="R371"/>
      <c r="S371"/>
      <c r="T371"/>
      <c r="U371" s="173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 s="137"/>
      <c r="AR371"/>
      <c r="AS371"/>
      <c r="AT371"/>
      <c r="AU371"/>
      <c r="AV371"/>
      <c r="AW371"/>
      <c r="AX371" s="137"/>
      <c r="AY371"/>
      <c r="AZ371"/>
      <c r="BA371"/>
      <c r="BB371"/>
      <c r="BC371"/>
      <c r="BD371"/>
      <c r="BE371"/>
      <c r="BF371" s="29"/>
      <c r="BG371"/>
    </row>
    <row r="372" spans="2:59" ht="13.2" x14ac:dyDescent="0.25">
      <c r="B372"/>
      <c r="C372" s="173"/>
      <c r="D372" s="173"/>
      <c r="E372"/>
      <c r="F372"/>
      <c r="G372"/>
      <c r="H372"/>
      <c r="I372"/>
      <c r="J372"/>
      <c r="K372"/>
      <c r="L372"/>
      <c r="M372" s="173"/>
      <c r="N372" s="151"/>
      <c r="O372"/>
      <c r="P372"/>
      <c r="Q372"/>
      <c r="R372"/>
      <c r="S372"/>
      <c r="T372"/>
      <c r="U372" s="173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 s="137"/>
      <c r="AR372"/>
      <c r="AS372"/>
      <c r="AT372"/>
      <c r="AU372"/>
      <c r="AV372"/>
      <c r="AW372"/>
      <c r="AX372" s="137"/>
      <c r="AY372"/>
      <c r="AZ372"/>
      <c r="BA372"/>
      <c r="BB372"/>
      <c r="BC372"/>
      <c r="BD372"/>
      <c r="BE372"/>
      <c r="BF372" s="29"/>
      <c r="BG372"/>
    </row>
    <row r="373" spans="2:59" ht="13.2" x14ac:dyDescent="0.25">
      <c r="B373"/>
      <c r="C373" s="173"/>
      <c r="D373" s="173"/>
      <c r="E373"/>
      <c r="F373"/>
      <c r="G373"/>
      <c r="H373"/>
      <c r="I373"/>
      <c r="J373"/>
      <c r="K373"/>
      <c r="L373"/>
      <c r="M373" s="173"/>
      <c r="N373" s="151"/>
      <c r="O373"/>
      <c r="P373"/>
      <c r="Q373"/>
      <c r="R373"/>
      <c r="S373"/>
      <c r="T373"/>
      <c r="U373" s="1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 s="137"/>
      <c r="AR373"/>
      <c r="AS373"/>
      <c r="AT373"/>
      <c r="AU373"/>
      <c r="AV373"/>
      <c r="AW373"/>
      <c r="AX373" s="137"/>
      <c r="AY373"/>
      <c r="AZ373"/>
      <c r="BA373"/>
      <c r="BB373"/>
      <c r="BC373"/>
      <c r="BD373"/>
      <c r="BE373"/>
      <c r="BF373" s="29"/>
      <c r="BG373"/>
    </row>
    <row r="374" spans="2:59" ht="13.2" x14ac:dyDescent="0.25">
      <c r="B374"/>
      <c r="C374" s="173"/>
      <c r="D374" s="173"/>
      <c r="E374"/>
      <c r="F374"/>
      <c r="G374"/>
      <c r="H374"/>
      <c r="I374"/>
      <c r="J374"/>
      <c r="K374"/>
      <c r="L374"/>
      <c r="M374" s="173"/>
      <c r="N374" s="151"/>
      <c r="O374"/>
      <c r="P374"/>
      <c r="Q374"/>
      <c r="R374"/>
      <c r="S374"/>
      <c r="T374"/>
      <c r="U374" s="173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 s="137"/>
      <c r="AR374"/>
      <c r="AS374"/>
      <c r="AT374"/>
      <c r="AU374"/>
      <c r="AV374"/>
      <c r="AW374"/>
      <c r="AX374" s="137"/>
      <c r="AY374"/>
      <c r="AZ374"/>
      <c r="BA374"/>
      <c r="BB374"/>
      <c r="BC374"/>
      <c r="BD374"/>
      <c r="BE374"/>
      <c r="BF374" s="29"/>
      <c r="BG374"/>
    </row>
    <row r="375" spans="2:59" ht="13.2" x14ac:dyDescent="0.25">
      <c r="B375"/>
      <c r="C375" s="173"/>
      <c r="D375" s="173"/>
      <c r="E375"/>
      <c r="F375"/>
      <c r="G375"/>
      <c r="H375"/>
      <c r="I375"/>
      <c r="J375"/>
      <c r="K375"/>
      <c r="L375"/>
      <c r="M375" s="173"/>
      <c r="N375" s="151"/>
      <c r="O375"/>
      <c r="P375"/>
      <c r="Q375"/>
      <c r="R375"/>
      <c r="S375"/>
      <c r="T375"/>
      <c r="U375" s="173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 s="137"/>
      <c r="AR375"/>
      <c r="AS375"/>
      <c r="AT375"/>
      <c r="AU375"/>
      <c r="AV375"/>
      <c r="AW375"/>
      <c r="AX375" s="137"/>
      <c r="AY375"/>
      <c r="AZ375"/>
      <c r="BA375"/>
      <c r="BB375"/>
      <c r="BC375"/>
      <c r="BD375"/>
      <c r="BE375"/>
      <c r="BF375" s="29"/>
      <c r="BG375"/>
    </row>
    <row r="376" spans="2:59" ht="13.2" x14ac:dyDescent="0.25">
      <c r="B376"/>
      <c r="C376" s="173"/>
      <c r="D376" s="173"/>
      <c r="E376"/>
      <c r="F376"/>
      <c r="G376"/>
      <c r="H376"/>
      <c r="I376"/>
      <c r="J376"/>
      <c r="K376"/>
      <c r="L376"/>
      <c r="M376" s="173"/>
      <c r="N376" s="151"/>
      <c r="O376"/>
      <c r="P376"/>
      <c r="Q376"/>
      <c r="R376"/>
      <c r="S376"/>
      <c r="T376"/>
      <c r="U376" s="173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 s="137"/>
      <c r="AR376"/>
      <c r="AS376"/>
      <c r="AT376"/>
      <c r="AU376"/>
      <c r="AV376"/>
      <c r="AW376"/>
      <c r="AX376" s="137"/>
      <c r="AY376"/>
      <c r="AZ376"/>
      <c r="BA376"/>
      <c r="BB376"/>
      <c r="BC376"/>
      <c r="BD376"/>
      <c r="BE376"/>
      <c r="BF376" s="29"/>
      <c r="BG376"/>
    </row>
    <row r="377" spans="2:59" ht="13.2" x14ac:dyDescent="0.25">
      <c r="B377"/>
      <c r="C377" s="173"/>
      <c r="D377" s="173"/>
      <c r="E377"/>
      <c r="F377"/>
      <c r="G377"/>
      <c r="H377"/>
      <c r="I377"/>
      <c r="J377"/>
      <c r="K377"/>
      <c r="L377"/>
      <c r="M377" s="173"/>
      <c r="N377" s="151"/>
      <c r="O377"/>
      <c r="P377"/>
      <c r="Q377"/>
      <c r="R377"/>
      <c r="S377"/>
      <c r="T377"/>
      <c r="U377" s="173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 s="137"/>
      <c r="AR377"/>
      <c r="AS377"/>
      <c r="AT377"/>
      <c r="AU377"/>
      <c r="AV377"/>
      <c r="AW377"/>
      <c r="AX377" s="137"/>
      <c r="AY377"/>
      <c r="AZ377"/>
      <c r="BA377"/>
      <c r="BB377"/>
      <c r="BC377"/>
      <c r="BD377"/>
      <c r="BE377"/>
      <c r="BF377" s="29"/>
      <c r="BG377"/>
    </row>
    <row r="378" spans="2:59" ht="13.2" x14ac:dyDescent="0.25">
      <c r="B378"/>
      <c r="C378" s="173"/>
      <c r="D378" s="173"/>
      <c r="E378"/>
      <c r="F378"/>
      <c r="G378"/>
      <c r="H378"/>
      <c r="I378"/>
      <c r="J378"/>
      <c r="K378"/>
      <c r="L378"/>
      <c r="M378" s="173"/>
      <c r="N378" s="151"/>
      <c r="O378"/>
      <c r="P378"/>
      <c r="Q378"/>
      <c r="R378"/>
      <c r="S378"/>
      <c r="T378"/>
      <c r="U378" s="173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 s="137"/>
      <c r="AR378"/>
      <c r="AS378"/>
      <c r="AT378"/>
      <c r="AU378"/>
      <c r="AV378"/>
      <c r="AW378"/>
      <c r="AX378" s="137"/>
      <c r="AY378"/>
      <c r="AZ378"/>
      <c r="BA378"/>
      <c r="BB378"/>
      <c r="BC378"/>
      <c r="BD378"/>
      <c r="BE378"/>
      <c r="BF378" s="29"/>
      <c r="BG378"/>
    </row>
    <row r="379" spans="2:59" ht="13.2" x14ac:dyDescent="0.25">
      <c r="B379"/>
      <c r="C379" s="173"/>
      <c r="D379" s="173"/>
      <c r="E379"/>
      <c r="F379"/>
      <c r="G379"/>
      <c r="H379"/>
      <c r="I379"/>
      <c r="J379"/>
      <c r="K379"/>
      <c r="L379"/>
      <c r="M379" s="173"/>
      <c r="N379" s="151"/>
      <c r="O379"/>
      <c r="P379"/>
      <c r="Q379"/>
      <c r="R379"/>
      <c r="S379"/>
      <c r="T379"/>
      <c r="U379" s="173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 s="137"/>
      <c r="AR379"/>
      <c r="AS379"/>
      <c r="AT379"/>
      <c r="AU379"/>
      <c r="AV379"/>
      <c r="AW379"/>
      <c r="AX379" s="137"/>
      <c r="AY379"/>
      <c r="AZ379"/>
      <c r="BA379"/>
      <c r="BB379"/>
      <c r="BC379"/>
      <c r="BD379"/>
      <c r="BE379"/>
      <c r="BF379" s="29"/>
      <c r="BG379"/>
    </row>
    <row r="380" spans="2:59" ht="13.2" x14ac:dyDescent="0.25">
      <c r="B380"/>
      <c r="C380" s="173"/>
      <c r="D380" s="173"/>
      <c r="E380"/>
      <c r="F380"/>
      <c r="G380"/>
      <c r="H380"/>
      <c r="I380"/>
      <c r="J380"/>
      <c r="K380"/>
      <c r="L380"/>
      <c r="M380" s="173"/>
      <c r="N380" s="151"/>
      <c r="O380"/>
      <c r="P380"/>
      <c r="Q380"/>
      <c r="R380"/>
      <c r="S380"/>
      <c r="T380"/>
      <c r="U380" s="173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 s="137"/>
      <c r="AR380"/>
      <c r="AS380"/>
      <c r="AT380"/>
      <c r="AU380"/>
      <c r="AV380"/>
      <c r="AW380"/>
      <c r="AX380" s="137"/>
      <c r="AY380"/>
      <c r="AZ380"/>
      <c r="BA380"/>
      <c r="BB380"/>
      <c r="BC380"/>
      <c r="BD380"/>
      <c r="BE380"/>
      <c r="BF380" s="29"/>
      <c r="BG380"/>
    </row>
    <row r="381" spans="2:59" ht="13.2" x14ac:dyDescent="0.25">
      <c r="B381"/>
      <c r="C381" s="173"/>
      <c r="D381" s="173"/>
      <c r="E381"/>
      <c r="F381"/>
      <c r="G381"/>
      <c r="H381"/>
      <c r="I381"/>
      <c r="J381"/>
      <c r="K381"/>
      <c r="L381"/>
      <c r="M381" s="173"/>
      <c r="N381" s="151"/>
      <c r="O381"/>
      <c r="P381"/>
      <c r="Q381"/>
      <c r="R381"/>
      <c r="S381"/>
      <c r="T381"/>
      <c r="U381" s="173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 s="137"/>
      <c r="AR381"/>
      <c r="AS381"/>
      <c r="AT381"/>
      <c r="AU381"/>
      <c r="AV381"/>
      <c r="AW381"/>
      <c r="AX381" s="137"/>
      <c r="AY381"/>
      <c r="AZ381"/>
      <c r="BA381"/>
      <c r="BB381"/>
      <c r="BC381"/>
      <c r="BD381"/>
      <c r="BE381"/>
      <c r="BF381" s="29"/>
      <c r="BG381"/>
    </row>
    <row r="382" spans="2:59" ht="13.2" x14ac:dyDescent="0.25">
      <c r="B382"/>
      <c r="C382" s="173"/>
      <c r="D382" s="173"/>
      <c r="E382"/>
      <c r="F382"/>
      <c r="G382"/>
      <c r="H382"/>
      <c r="I382"/>
      <c r="J382"/>
      <c r="K382"/>
      <c r="L382"/>
      <c r="M382" s="173"/>
      <c r="N382" s="151"/>
      <c r="O382"/>
      <c r="P382"/>
      <c r="Q382"/>
      <c r="R382"/>
      <c r="S382"/>
      <c r="T382"/>
      <c r="U382" s="173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 s="137"/>
      <c r="AR382"/>
      <c r="AS382"/>
      <c r="AT382"/>
      <c r="AU382"/>
      <c r="AV382"/>
      <c r="AW382"/>
      <c r="AX382" s="137"/>
      <c r="AY382"/>
      <c r="AZ382"/>
      <c r="BA382"/>
      <c r="BB382"/>
      <c r="BC382"/>
      <c r="BD382"/>
      <c r="BE382"/>
      <c r="BF382" s="29"/>
      <c r="BG382"/>
    </row>
    <row r="383" spans="2:59" ht="13.2" x14ac:dyDescent="0.25">
      <c r="B383"/>
      <c r="C383" s="173"/>
      <c r="D383" s="173"/>
      <c r="E383"/>
      <c r="F383"/>
      <c r="G383"/>
      <c r="H383"/>
      <c r="I383"/>
      <c r="J383"/>
      <c r="K383"/>
      <c r="L383"/>
      <c r="M383" s="173"/>
      <c r="N383" s="151"/>
      <c r="O383"/>
      <c r="P383"/>
      <c r="Q383"/>
      <c r="R383"/>
      <c r="S383"/>
      <c r="T383"/>
      <c r="U383" s="17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 s="137"/>
      <c r="AR383"/>
      <c r="AS383"/>
      <c r="AT383"/>
      <c r="AU383"/>
      <c r="AV383"/>
      <c r="AW383"/>
      <c r="AX383" s="137"/>
      <c r="AY383"/>
      <c r="AZ383"/>
      <c r="BA383"/>
      <c r="BB383"/>
      <c r="BC383"/>
      <c r="BD383"/>
      <c r="BE383"/>
      <c r="BF383" s="29"/>
      <c r="BG383"/>
    </row>
    <row r="384" spans="2:59" ht="13.2" x14ac:dyDescent="0.25">
      <c r="B384"/>
      <c r="C384" s="173"/>
      <c r="D384" s="173"/>
      <c r="E384"/>
      <c r="F384"/>
      <c r="G384"/>
      <c r="H384"/>
      <c r="I384"/>
      <c r="J384"/>
      <c r="K384"/>
      <c r="L384"/>
      <c r="M384" s="173"/>
      <c r="N384" s="151"/>
      <c r="O384"/>
      <c r="P384"/>
      <c r="Q384"/>
      <c r="R384"/>
      <c r="S384"/>
      <c r="T384"/>
      <c r="U384" s="173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 s="137"/>
      <c r="AR384"/>
      <c r="AS384"/>
      <c r="AT384"/>
      <c r="AU384"/>
      <c r="AV384"/>
      <c r="AW384"/>
      <c r="AX384" s="137"/>
      <c r="AY384"/>
      <c r="AZ384"/>
      <c r="BA384"/>
      <c r="BB384"/>
      <c r="BC384"/>
      <c r="BD384"/>
      <c r="BE384"/>
      <c r="BF384" s="29"/>
      <c r="BG384"/>
    </row>
    <row r="385" spans="2:59" ht="13.2" x14ac:dyDescent="0.25">
      <c r="B385"/>
      <c r="C385" s="173"/>
      <c r="D385" s="173"/>
      <c r="E385"/>
      <c r="F385"/>
      <c r="G385"/>
      <c r="H385"/>
      <c r="I385"/>
      <c r="J385"/>
      <c r="K385"/>
      <c r="L385"/>
      <c r="M385" s="173"/>
      <c r="N385" s="151"/>
      <c r="O385"/>
      <c r="P385"/>
      <c r="Q385"/>
      <c r="R385"/>
      <c r="S385"/>
      <c r="T385"/>
      <c r="U385" s="173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 s="137"/>
      <c r="AR385"/>
      <c r="AS385"/>
      <c r="AT385"/>
      <c r="AU385"/>
      <c r="AV385"/>
      <c r="AW385"/>
      <c r="AX385" s="137"/>
      <c r="AY385"/>
      <c r="AZ385"/>
      <c r="BA385"/>
      <c r="BB385"/>
      <c r="BC385"/>
      <c r="BD385"/>
      <c r="BE385"/>
      <c r="BF385" s="29"/>
      <c r="BG385"/>
    </row>
    <row r="386" spans="2:59" ht="13.2" x14ac:dyDescent="0.25">
      <c r="B386"/>
      <c r="C386" s="173"/>
      <c r="D386" s="173"/>
      <c r="E386"/>
      <c r="F386"/>
      <c r="G386"/>
      <c r="H386"/>
      <c r="I386"/>
      <c r="J386"/>
      <c r="K386"/>
      <c r="L386"/>
      <c r="M386" s="173"/>
      <c r="N386" s="151"/>
      <c r="O386"/>
      <c r="P386"/>
      <c r="Q386"/>
      <c r="R386"/>
      <c r="S386"/>
      <c r="T386"/>
      <c r="U386" s="173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 s="137"/>
      <c r="AR386"/>
      <c r="AS386"/>
      <c r="AT386"/>
      <c r="AU386"/>
      <c r="AV386"/>
      <c r="AW386"/>
      <c r="AX386" s="137"/>
      <c r="AY386"/>
      <c r="AZ386"/>
      <c r="BA386"/>
      <c r="BB386"/>
      <c r="BC386"/>
      <c r="BD386"/>
      <c r="BE386"/>
      <c r="BF386" s="29"/>
      <c r="BG386"/>
    </row>
    <row r="387" spans="2:59" ht="13.2" x14ac:dyDescent="0.25">
      <c r="B387"/>
      <c r="C387" s="173"/>
      <c r="D387" s="173"/>
      <c r="E387"/>
      <c r="F387"/>
      <c r="G387"/>
      <c r="H387"/>
      <c r="I387"/>
      <c r="J387"/>
      <c r="K387"/>
      <c r="L387"/>
      <c r="M387" s="173"/>
      <c r="N387" s="151"/>
      <c r="O387"/>
      <c r="P387"/>
      <c r="Q387"/>
      <c r="R387"/>
      <c r="S387"/>
      <c r="T387"/>
      <c r="U387" s="173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 s="137"/>
      <c r="AR387"/>
      <c r="AS387"/>
      <c r="AT387"/>
      <c r="AU387"/>
      <c r="AV387"/>
      <c r="AW387"/>
      <c r="AX387" s="137"/>
      <c r="AY387"/>
      <c r="AZ387"/>
      <c r="BA387"/>
      <c r="BB387"/>
      <c r="BC387"/>
      <c r="BD387"/>
      <c r="BE387"/>
      <c r="BF387" s="29"/>
      <c r="BG387"/>
    </row>
    <row r="388" spans="2:59" ht="13.2" x14ac:dyDescent="0.25">
      <c r="B388"/>
      <c r="C388" s="173"/>
      <c r="D388" s="173"/>
      <c r="E388"/>
      <c r="F388"/>
      <c r="G388"/>
      <c r="H388"/>
      <c r="I388"/>
      <c r="J388"/>
      <c r="K388"/>
      <c r="L388"/>
      <c r="M388" s="173"/>
      <c r="N388" s="151"/>
      <c r="O388"/>
      <c r="P388"/>
      <c r="Q388"/>
      <c r="R388"/>
      <c r="S388"/>
      <c r="T388"/>
      <c r="U388" s="173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 s="137"/>
      <c r="AR388"/>
      <c r="AS388"/>
      <c r="AT388"/>
      <c r="AU388"/>
      <c r="AV388"/>
      <c r="AW388"/>
      <c r="AX388" s="137"/>
      <c r="AY388"/>
      <c r="AZ388"/>
      <c r="BA388"/>
      <c r="BB388"/>
      <c r="BC388"/>
      <c r="BD388"/>
      <c r="BE388"/>
      <c r="BF388" s="29"/>
      <c r="BG388"/>
    </row>
    <row r="389" spans="2:59" ht="13.2" x14ac:dyDescent="0.25">
      <c r="B389"/>
      <c r="C389" s="173"/>
      <c r="D389" s="173"/>
      <c r="E389"/>
      <c r="F389"/>
      <c r="G389"/>
      <c r="H389"/>
      <c r="I389"/>
      <c r="J389"/>
      <c r="K389"/>
      <c r="L389"/>
      <c r="M389" s="173"/>
      <c r="N389" s="151"/>
      <c r="O389"/>
      <c r="P389"/>
      <c r="Q389"/>
      <c r="R389"/>
      <c r="S389"/>
      <c r="T389"/>
      <c r="U389" s="173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 s="137"/>
      <c r="AR389"/>
      <c r="AS389"/>
      <c r="AT389"/>
      <c r="AU389"/>
      <c r="AV389"/>
      <c r="AW389"/>
      <c r="AX389" s="137"/>
      <c r="AY389"/>
      <c r="AZ389"/>
      <c r="BA389"/>
      <c r="BB389"/>
      <c r="BC389"/>
      <c r="BD389"/>
      <c r="BE389"/>
      <c r="BF389" s="29"/>
      <c r="BG389"/>
    </row>
    <row r="390" spans="2:59" ht="13.2" x14ac:dyDescent="0.25">
      <c r="B390"/>
      <c r="C390" s="173"/>
      <c r="D390" s="173"/>
      <c r="E390"/>
      <c r="F390"/>
      <c r="G390"/>
      <c r="H390"/>
      <c r="I390"/>
      <c r="J390"/>
      <c r="K390"/>
      <c r="L390"/>
      <c r="M390" s="173"/>
      <c r="N390" s="151"/>
      <c r="O390"/>
      <c r="P390"/>
      <c r="Q390"/>
      <c r="R390"/>
      <c r="S390"/>
      <c r="T390"/>
      <c r="U390" s="173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 s="137"/>
      <c r="AR390"/>
      <c r="AS390"/>
      <c r="AT390"/>
      <c r="AU390"/>
      <c r="AV390"/>
      <c r="AW390"/>
      <c r="AX390" s="137"/>
      <c r="AY390"/>
      <c r="AZ390"/>
      <c r="BA390"/>
      <c r="BB390"/>
      <c r="BC390"/>
      <c r="BD390"/>
      <c r="BE390"/>
      <c r="BF390" s="29"/>
      <c r="BG390"/>
    </row>
    <row r="391" spans="2:59" ht="13.2" x14ac:dyDescent="0.25">
      <c r="B391"/>
      <c r="C391" s="173"/>
      <c r="D391" s="173"/>
      <c r="E391"/>
      <c r="F391"/>
      <c r="G391"/>
      <c r="H391"/>
      <c r="I391"/>
      <c r="J391"/>
      <c r="K391"/>
      <c r="L391"/>
      <c r="M391" s="173"/>
      <c r="N391" s="151"/>
      <c r="O391"/>
      <c r="P391"/>
      <c r="Q391"/>
      <c r="R391"/>
      <c r="S391"/>
      <c r="T391"/>
      <c r="U391" s="173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 s="137"/>
      <c r="AR391"/>
      <c r="AS391"/>
      <c r="AT391"/>
      <c r="AU391"/>
      <c r="AV391"/>
      <c r="AW391"/>
      <c r="AX391" s="137"/>
      <c r="AY391"/>
      <c r="AZ391"/>
      <c r="BA391"/>
      <c r="BB391"/>
      <c r="BC391"/>
      <c r="BD391"/>
      <c r="BE391"/>
      <c r="BF391" s="29"/>
      <c r="BG391"/>
    </row>
    <row r="392" spans="2:59" ht="13.2" x14ac:dyDescent="0.25">
      <c r="B392"/>
      <c r="C392" s="173"/>
      <c r="D392" s="173"/>
      <c r="E392"/>
      <c r="F392"/>
      <c r="G392"/>
      <c r="H392"/>
      <c r="I392"/>
      <c r="J392"/>
      <c r="K392"/>
      <c r="L392"/>
      <c r="M392" s="173"/>
      <c r="N392" s="151"/>
      <c r="O392"/>
      <c r="P392"/>
      <c r="Q392"/>
      <c r="R392"/>
      <c r="S392"/>
      <c r="T392"/>
      <c r="U392" s="173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 s="137"/>
      <c r="AR392"/>
      <c r="AS392"/>
      <c r="AT392"/>
      <c r="AU392"/>
      <c r="AV392"/>
      <c r="AW392"/>
      <c r="AX392" s="137"/>
      <c r="AY392"/>
      <c r="AZ392"/>
      <c r="BA392"/>
      <c r="BB392"/>
      <c r="BC392"/>
      <c r="BD392"/>
      <c r="BE392"/>
      <c r="BF392" s="29"/>
      <c r="BG392"/>
    </row>
    <row r="393" spans="2:59" ht="13.2" x14ac:dyDescent="0.25">
      <c r="B393"/>
      <c r="C393" s="173"/>
      <c r="D393" s="173"/>
      <c r="E393"/>
      <c r="F393"/>
      <c r="G393"/>
      <c r="H393"/>
      <c r="I393"/>
      <c r="J393"/>
      <c r="K393"/>
      <c r="L393"/>
      <c r="M393" s="173"/>
      <c r="N393" s="151"/>
      <c r="O393"/>
      <c r="P393"/>
      <c r="Q393"/>
      <c r="R393"/>
      <c r="S393"/>
      <c r="T393"/>
      <c r="U393" s="17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 s="137"/>
      <c r="AR393"/>
      <c r="AS393"/>
      <c r="AT393"/>
      <c r="AU393"/>
      <c r="AV393"/>
      <c r="AW393"/>
      <c r="AX393" s="137"/>
      <c r="AY393"/>
      <c r="AZ393"/>
      <c r="BA393"/>
      <c r="BB393"/>
      <c r="BC393"/>
      <c r="BD393"/>
      <c r="BE393"/>
      <c r="BF393" s="29"/>
      <c r="BG393"/>
    </row>
    <row r="394" spans="2:59" ht="13.2" x14ac:dyDescent="0.25">
      <c r="B394"/>
      <c r="C394" s="173"/>
      <c r="D394" s="173"/>
      <c r="E394"/>
      <c r="F394"/>
      <c r="G394"/>
      <c r="H394"/>
      <c r="I394"/>
      <c r="J394"/>
      <c r="K394"/>
      <c r="L394"/>
      <c r="M394" s="173"/>
      <c r="N394" s="151"/>
      <c r="O394"/>
      <c r="P394"/>
      <c r="Q394"/>
      <c r="R394"/>
      <c r="S394"/>
      <c r="T394"/>
      <c r="U394" s="173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 s="137"/>
      <c r="AR394"/>
      <c r="AS394"/>
      <c r="AT394"/>
      <c r="AU394"/>
      <c r="AV394"/>
      <c r="AW394"/>
      <c r="AX394" s="137"/>
      <c r="AY394"/>
      <c r="AZ394"/>
      <c r="BA394"/>
      <c r="BB394"/>
      <c r="BC394"/>
      <c r="BD394"/>
      <c r="BE394"/>
      <c r="BF394" s="29"/>
      <c r="BG394"/>
    </row>
    <row r="395" spans="2:59" ht="13.2" x14ac:dyDescent="0.25">
      <c r="B395"/>
      <c r="C395" s="173"/>
      <c r="D395" s="173"/>
      <c r="E395"/>
      <c r="F395"/>
      <c r="G395"/>
      <c r="H395"/>
      <c r="I395"/>
      <c r="J395"/>
      <c r="K395"/>
      <c r="L395"/>
      <c r="M395" s="173"/>
      <c r="N395" s="151"/>
      <c r="O395"/>
      <c r="P395"/>
      <c r="Q395"/>
      <c r="R395"/>
      <c r="S395"/>
      <c r="T395"/>
      <c r="U395" s="173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 s="137"/>
      <c r="AR395"/>
      <c r="AS395"/>
      <c r="AT395"/>
      <c r="AU395"/>
      <c r="AV395"/>
      <c r="AW395"/>
      <c r="AX395" s="137"/>
      <c r="AY395"/>
      <c r="AZ395"/>
      <c r="BA395"/>
      <c r="BB395"/>
      <c r="BC395"/>
      <c r="BD395"/>
      <c r="BE395"/>
      <c r="BF395" s="29"/>
      <c r="BG395"/>
    </row>
    <row r="396" spans="2:59" ht="13.2" x14ac:dyDescent="0.25">
      <c r="B396"/>
      <c r="C396" s="173"/>
      <c r="D396" s="173"/>
      <c r="E396"/>
      <c r="F396"/>
      <c r="G396"/>
      <c r="H396"/>
      <c r="I396"/>
      <c r="J396"/>
      <c r="K396"/>
      <c r="L396"/>
      <c r="M396" s="173"/>
      <c r="N396" s="151"/>
      <c r="O396"/>
      <c r="P396"/>
      <c r="Q396"/>
      <c r="R396"/>
      <c r="S396"/>
      <c r="T396"/>
      <c r="U396" s="173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 s="137"/>
      <c r="AR396"/>
      <c r="AS396"/>
      <c r="AT396"/>
      <c r="AU396"/>
      <c r="AV396"/>
      <c r="AW396"/>
      <c r="AX396" s="137"/>
      <c r="AY396"/>
      <c r="AZ396"/>
      <c r="BA396"/>
      <c r="BB396"/>
      <c r="BC396"/>
      <c r="BD396"/>
      <c r="BE396"/>
      <c r="BF396" s="29"/>
      <c r="BG396"/>
    </row>
    <row r="397" spans="2:59" ht="13.2" x14ac:dyDescent="0.25">
      <c r="B397"/>
      <c r="C397" s="173"/>
      <c r="D397" s="173"/>
      <c r="E397"/>
      <c r="F397"/>
      <c r="G397"/>
      <c r="H397"/>
      <c r="I397"/>
      <c r="J397"/>
      <c r="K397"/>
      <c r="L397"/>
      <c r="M397" s="173"/>
      <c r="N397" s="151"/>
      <c r="O397"/>
      <c r="P397"/>
      <c r="Q397"/>
      <c r="R397"/>
      <c r="S397"/>
      <c r="T397"/>
      <c r="U397" s="173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 s="137"/>
      <c r="AR397"/>
      <c r="AS397"/>
      <c r="AT397"/>
      <c r="AU397"/>
      <c r="AV397"/>
      <c r="AW397"/>
      <c r="AX397" s="137"/>
      <c r="AY397"/>
      <c r="AZ397"/>
      <c r="BA397"/>
      <c r="BB397"/>
      <c r="BC397"/>
      <c r="BD397"/>
      <c r="BE397"/>
      <c r="BF397" s="29"/>
      <c r="BG397"/>
    </row>
    <row r="398" spans="2:59" ht="13.2" x14ac:dyDescent="0.25">
      <c r="B398"/>
      <c r="C398" s="173"/>
      <c r="D398" s="173"/>
      <c r="E398"/>
      <c r="F398"/>
      <c r="G398"/>
      <c r="H398"/>
      <c r="I398"/>
      <c r="J398"/>
      <c r="K398"/>
      <c r="L398"/>
      <c r="M398" s="173"/>
      <c r="N398" s="151"/>
      <c r="O398"/>
      <c r="P398"/>
      <c r="Q398"/>
      <c r="R398"/>
      <c r="S398"/>
      <c r="T398"/>
      <c r="U398" s="173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 s="137"/>
      <c r="AR398"/>
      <c r="AS398"/>
      <c r="AT398"/>
      <c r="AU398"/>
      <c r="AV398"/>
      <c r="AW398"/>
      <c r="AX398" s="137"/>
      <c r="AY398"/>
      <c r="AZ398"/>
      <c r="BA398"/>
      <c r="BB398"/>
      <c r="BC398"/>
      <c r="BD398"/>
      <c r="BE398"/>
      <c r="BF398" s="29"/>
      <c r="BG398"/>
    </row>
    <row r="399" spans="2:59" ht="13.2" x14ac:dyDescent="0.25">
      <c r="B399"/>
      <c r="C399" s="173"/>
      <c r="D399" s="173"/>
      <c r="E399"/>
      <c r="F399"/>
      <c r="G399"/>
      <c r="H399"/>
      <c r="I399"/>
      <c r="J399"/>
      <c r="K399"/>
      <c r="L399"/>
      <c r="M399" s="173"/>
      <c r="N399" s="151"/>
      <c r="O399"/>
      <c r="P399"/>
      <c r="Q399"/>
      <c r="R399"/>
      <c r="S399"/>
      <c r="T399"/>
      <c r="U399" s="173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 s="137"/>
      <c r="AR399"/>
      <c r="AS399"/>
      <c r="AT399"/>
      <c r="AU399"/>
      <c r="AV399"/>
      <c r="AW399"/>
      <c r="AX399" s="137"/>
      <c r="AY399"/>
      <c r="AZ399"/>
      <c r="BA399"/>
      <c r="BB399"/>
      <c r="BC399"/>
      <c r="BD399"/>
      <c r="BE399"/>
      <c r="BF399" s="29"/>
      <c r="BG399"/>
    </row>
    <row r="400" spans="2:59" ht="13.2" x14ac:dyDescent="0.25">
      <c r="B400"/>
      <c r="C400" s="173"/>
      <c r="D400" s="173"/>
      <c r="E400"/>
      <c r="F400"/>
      <c r="G400"/>
      <c r="H400"/>
      <c r="I400"/>
      <c r="J400"/>
      <c r="K400"/>
      <c r="L400"/>
      <c r="M400" s="173"/>
      <c r="N400" s="151"/>
      <c r="O400"/>
      <c r="P400"/>
      <c r="Q400"/>
      <c r="R400"/>
      <c r="S400"/>
      <c r="T400"/>
      <c r="U400" s="173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137"/>
      <c r="AR400"/>
      <c r="AS400"/>
      <c r="AT400"/>
      <c r="AU400"/>
      <c r="AV400"/>
      <c r="AW400"/>
      <c r="AX400" s="137"/>
      <c r="AY400"/>
      <c r="AZ400"/>
      <c r="BA400"/>
      <c r="BB400"/>
      <c r="BC400"/>
      <c r="BD400"/>
      <c r="BE400"/>
      <c r="BF400" s="29"/>
      <c r="BG400"/>
    </row>
    <row r="401" spans="2:59" ht="13.2" x14ac:dyDescent="0.25">
      <c r="B401"/>
      <c r="C401" s="173"/>
      <c r="D401" s="173"/>
      <c r="E401"/>
      <c r="F401"/>
      <c r="G401"/>
      <c r="H401"/>
      <c r="I401"/>
      <c r="J401"/>
      <c r="K401"/>
      <c r="L401"/>
      <c r="M401" s="173"/>
      <c r="N401" s="151"/>
      <c r="O401"/>
      <c r="P401"/>
      <c r="Q401"/>
      <c r="R401"/>
      <c r="S401"/>
      <c r="T401"/>
      <c r="U401" s="173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137"/>
      <c r="AR401"/>
      <c r="AS401"/>
      <c r="AT401"/>
      <c r="AU401"/>
      <c r="AV401"/>
      <c r="AW401"/>
      <c r="AX401" s="137"/>
      <c r="AY401"/>
      <c r="AZ401"/>
      <c r="BA401"/>
      <c r="BB401"/>
      <c r="BC401"/>
      <c r="BD401"/>
      <c r="BE401"/>
      <c r="BF401" s="29"/>
      <c r="BG401"/>
    </row>
    <row r="402" spans="2:59" ht="13.2" x14ac:dyDescent="0.25">
      <c r="B402"/>
      <c r="C402" s="173"/>
      <c r="D402" s="173"/>
      <c r="E402"/>
      <c r="F402"/>
      <c r="G402"/>
      <c r="H402"/>
      <c r="I402"/>
      <c r="J402"/>
      <c r="K402"/>
      <c r="L402"/>
      <c r="M402" s="173"/>
      <c r="N402" s="151"/>
      <c r="O402"/>
      <c r="P402"/>
      <c r="Q402"/>
      <c r="R402"/>
      <c r="S402"/>
      <c r="T402"/>
      <c r="U402" s="173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137"/>
      <c r="AR402"/>
      <c r="AS402"/>
      <c r="AT402"/>
      <c r="AU402"/>
      <c r="AV402"/>
      <c r="AW402"/>
      <c r="AX402" s="137"/>
      <c r="AY402"/>
      <c r="AZ402"/>
      <c r="BA402"/>
      <c r="BB402"/>
      <c r="BC402"/>
      <c r="BD402"/>
      <c r="BE402"/>
      <c r="BF402" s="29"/>
      <c r="BG402"/>
    </row>
    <row r="403" spans="2:59" ht="13.2" x14ac:dyDescent="0.25">
      <c r="B403"/>
      <c r="C403" s="173"/>
      <c r="D403" s="173"/>
      <c r="E403"/>
      <c r="F403"/>
      <c r="G403"/>
      <c r="H403"/>
      <c r="I403"/>
      <c r="J403"/>
      <c r="K403"/>
      <c r="L403"/>
      <c r="M403" s="173"/>
      <c r="N403" s="151"/>
      <c r="O403"/>
      <c r="P403"/>
      <c r="Q403"/>
      <c r="R403"/>
      <c r="S403"/>
      <c r="T403"/>
      <c r="U403" s="17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137"/>
      <c r="AR403"/>
      <c r="AS403"/>
      <c r="AT403"/>
      <c r="AU403"/>
      <c r="AV403"/>
      <c r="AW403"/>
      <c r="AX403" s="137"/>
      <c r="AY403"/>
      <c r="AZ403"/>
      <c r="BA403"/>
      <c r="BB403"/>
      <c r="BC403"/>
      <c r="BD403"/>
      <c r="BE403"/>
      <c r="BF403" s="29"/>
      <c r="BG403"/>
    </row>
    <row r="404" spans="2:59" ht="13.2" x14ac:dyDescent="0.25">
      <c r="B404"/>
      <c r="C404" s="173"/>
      <c r="D404" s="173"/>
      <c r="E404"/>
      <c r="F404"/>
      <c r="G404"/>
      <c r="H404"/>
      <c r="I404"/>
      <c r="J404"/>
      <c r="K404"/>
      <c r="L404"/>
      <c r="M404" s="173"/>
      <c r="N404" s="151"/>
      <c r="O404"/>
      <c r="P404"/>
      <c r="Q404"/>
      <c r="R404"/>
      <c r="S404"/>
      <c r="T404"/>
      <c r="U404" s="173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137"/>
      <c r="AR404"/>
      <c r="AS404"/>
      <c r="AT404"/>
      <c r="AU404"/>
      <c r="AV404"/>
      <c r="AW404"/>
      <c r="AX404" s="137"/>
      <c r="AY404"/>
      <c r="AZ404"/>
      <c r="BA404"/>
      <c r="BB404"/>
      <c r="BC404"/>
      <c r="BD404"/>
      <c r="BE404"/>
      <c r="BF404" s="29"/>
      <c r="BG404"/>
    </row>
    <row r="405" spans="2:59" ht="13.2" x14ac:dyDescent="0.25">
      <c r="B405"/>
      <c r="C405" s="173"/>
      <c r="D405" s="173"/>
      <c r="E405"/>
      <c r="F405"/>
      <c r="G405"/>
      <c r="H405"/>
      <c r="I405"/>
      <c r="J405"/>
      <c r="K405"/>
      <c r="L405"/>
      <c r="M405" s="173"/>
      <c r="N405" s="151"/>
      <c r="O405"/>
      <c r="P405"/>
      <c r="Q405"/>
      <c r="R405"/>
      <c r="S405"/>
      <c r="T405"/>
      <c r="U405" s="173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137"/>
      <c r="AR405"/>
      <c r="AS405"/>
      <c r="AT405"/>
      <c r="AU405"/>
      <c r="AV405"/>
      <c r="AW405"/>
      <c r="AX405" s="137"/>
      <c r="AY405"/>
      <c r="AZ405"/>
      <c r="BA405"/>
      <c r="BB405"/>
      <c r="BC405"/>
      <c r="BD405"/>
      <c r="BE405"/>
      <c r="BF405" s="29"/>
      <c r="BG405"/>
    </row>
    <row r="406" spans="2:59" ht="13.2" x14ac:dyDescent="0.25">
      <c r="B406"/>
      <c r="C406" s="173"/>
      <c r="D406" s="173"/>
      <c r="E406"/>
      <c r="F406"/>
      <c r="G406"/>
      <c r="H406"/>
      <c r="I406"/>
      <c r="J406"/>
      <c r="K406"/>
      <c r="L406"/>
      <c r="M406" s="173"/>
      <c r="N406" s="151"/>
      <c r="O406"/>
      <c r="P406"/>
      <c r="Q406"/>
      <c r="R406"/>
      <c r="S406"/>
      <c r="T406"/>
      <c r="U406" s="173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137"/>
      <c r="AR406"/>
      <c r="AS406"/>
      <c r="AT406"/>
      <c r="AU406"/>
      <c r="AV406"/>
      <c r="AW406"/>
      <c r="AX406" s="137"/>
      <c r="AY406"/>
      <c r="AZ406"/>
      <c r="BA406"/>
      <c r="BB406"/>
      <c r="BC406"/>
      <c r="BD406"/>
      <c r="BE406"/>
      <c r="BF406" s="29"/>
      <c r="BG406"/>
    </row>
    <row r="407" spans="2:59" ht="13.2" x14ac:dyDescent="0.25">
      <c r="B407"/>
      <c r="C407" s="173"/>
      <c r="D407" s="173"/>
      <c r="E407"/>
      <c r="F407"/>
      <c r="G407"/>
      <c r="H407"/>
      <c r="I407"/>
      <c r="J407"/>
      <c r="K407"/>
      <c r="L407"/>
      <c r="M407" s="173"/>
      <c r="N407" s="151"/>
      <c r="O407"/>
      <c r="P407"/>
      <c r="Q407"/>
      <c r="R407"/>
      <c r="S407"/>
      <c r="T407"/>
      <c r="U407" s="173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137"/>
      <c r="AR407"/>
      <c r="AS407"/>
      <c r="AT407"/>
      <c r="AU407"/>
      <c r="AV407"/>
      <c r="AW407"/>
      <c r="AX407" s="137"/>
      <c r="AY407"/>
      <c r="AZ407"/>
      <c r="BA407"/>
      <c r="BB407"/>
      <c r="BC407"/>
      <c r="BD407"/>
      <c r="BE407"/>
      <c r="BF407" s="29"/>
      <c r="BG407"/>
    </row>
    <row r="408" spans="2:59" ht="13.2" x14ac:dyDescent="0.25">
      <c r="B408"/>
      <c r="C408" s="173"/>
      <c r="D408" s="173"/>
      <c r="E408"/>
      <c r="F408"/>
      <c r="G408"/>
      <c r="H408"/>
      <c r="I408"/>
      <c r="J408"/>
      <c r="K408"/>
      <c r="L408"/>
      <c r="M408" s="173"/>
      <c r="N408" s="151"/>
      <c r="O408"/>
      <c r="P408"/>
      <c r="Q408"/>
      <c r="R408"/>
      <c r="S408"/>
      <c r="T408"/>
      <c r="U408" s="173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137"/>
      <c r="AR408"/>
      <c r="AS408"/>
      <c r="AT408"/>
      <c r="AU408"/>
      <c r="AV408"/>
      <c r="AW408"/>
      <c r="AX408" s="137"/>
      <c r="AY408"/>
      <c r="AZ408"/>
      <c r="BA408"/>
      <c r="BB408"/>
      <c r="BC408"/>
      <c r="BD408"/>
      <c r="BE408"/>
      <c r="BF408" s="29"/>
      <c r="BG408"/>
    </row>
    <row r="409" spans="2:59" ht="13.2" x14ac:dyDescent="0.25">
      <c r="B409"/>
      <c r="C409" s="173"/>
      <c r="D409" s="173"/>
      <c r="E409"/>
      <c r="F409"/>
      <c r="G409"/>
      <c r="H409"/>
      <c r="I409"/>
      <c r="J409"/>
      <c r="K409"/>
      <c r="L409"/>
      <c r="M409" s="173"/>
      <c r="N409" s="151"/>
      <c r="O409"/>
      <c r="P409"/>
      <c r="Q409"/>
      <c r="R409"/>
      <c r="S409"/>
      <c r="T409"/>
      <c r="U409" s="173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137"/>
      <c r="AR409"/>
      <c r="AS409"/>
      <c r="AT409"/>
      <c r="AU409"/>
      <c r="AV409"/>
      <c r="AW409"/>
      <c r="AX409" s="137"/>
      <c r="AY409"/>
      <c r="AZ409"/>
      <c r="BA409"/>
      <c r="BB409"/>
      <c r="BC409"/>
      <c r="BD409"/>
      <c r="BE409"/>
      <c r="BF409" s="29"/>
      <c r="BG409"/>
    </row>
    <row r="410" spans="2:59" ht="13.2" x14ac:dyDescent="0.25">
      <c r="B410"/>
      <c r="C410" s="173"/>
      <c r="D410" s="173"/>
      <c r="E410"/>
      <c r="F410"/>
      <c r="G410"/>
      <c r="H410"/>
      <c r="I410"/>
      <c r="J410"/>
      <c r="K410"/>
      <c r="L410"/>
      <c r="M410" s="173"/>
      <c r="N410" s="151"/>
      <c r="O410"/>
      <c r="P410"/>
      <c r="Q410"/>
      <c r="R410"/>
      <c r="S410"/>
      <c r="T410"/>
      <c r="U410" s="173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137"/>
      <c r="AR410"/>
      <c r="AS410"/>
      <c r="AT410"/>
      <c r="AU410"/>
      <c r="AV410"/>
      <c r="AW410"/>
      <c r="AX410" s="137"/>
      <c r="AY410"/>
      <c r="AZ410"/>
      <c r="BA410"/>
      <c r="BB410"/>
      <c r="BC410"/>
      <c r="BD410"/>
      <c r="BE410"/>
      <c r="BF410" s="29"/>
      <c r="BG410"/>
    </row>
    <row r="411" spans="2:59" ht="13.2" x14ac:dyDescent="0.25">
      <c r="B411"/>
      <c r="C411" s="173"/>
      <c r="D411" s="173"/>
      <c r="E411"/>
      <c r="F411"/>
      <c r="G411"/>
      <c r="H411"/>
      <c r="I411"/>
      <c r="J411"/>
      <c r="K411"/>
      <c r="L411"/>
      <c r="M411" s="173"/>
      <c r="N411" s="151"/>
      <c r="O411"/>
      <c r="P411"/>
      <c r="Q411"/>
      <c r="R411"/>
      <c r="S411"/>
      <c r="T411"/>
      <c r="U411" s="173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137"/>
      <c r="AR411"/>
      <c r="AS411"/>
      <c r="AT411"/>
      <c r="AU411"/>
      <c r="AV411"/>
      <c r="AW411"/>
      <c r="AX411" s="137"/>
      <c r="AY411"/>
      <c r="AZ411"/>
      <c r="BA411"/>
      <c r="BB411"/>
      <c r="BC411"/>
      <c r="BD411"/>
      <c r="BE411"/>
      <c r="BF411" s="29"/>
      <c r="BG411"/>
    </row>
    <row r="412" spans="2:59" ht="13.2" x14ac:dyDescent="0.25">
      <c r="B412"/>
      <c r="C412" s="173"/>
      <c r="D412" s="173"/>
      <c r="E412"/>
      <c r="F412"/>
      <c r="G412"/>
      <c r="H412"/>
      <c r="I412"/>
      <c r="J412"/>
      <c r="K412"/>
      <c r="L412"/>
      <c r="M412" s="173"/>
      <c r="N412" s="151"/>
      <c r="O412"/>
      <c r="P412"/>
      <c r="Q412"/>
      <c r="R412"/>
      <c r="S412"/>
      <c r="T412"/>
      <c r="U412" s="173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137"/>
      <c r="AR412"/>
      <c r="AS412"/>
      <c r="AT412"/>
      <c r="AU412"/>
      <c r="AV412"/>
      <c r="AW412"/>
      <c r="AX412" s="137"/>
      <c r="AY412"/>
      <c r="AZ412"/>
      <c r="BA412"/>
      <c r="BB412"/>
      <c r="BC412"/>
      <c r="BD412"/>
      <c r="BE412"/>
      <c r="BF412" s="29"/>
      <c r="BG412"/>
    </row>
    <row r="413" spans="2:59" ht="13.2" x14ac:dyDescent="0.25">
      <c r="B413"/>
      <c r="C413" s="173"/>
      <c r="D413" s="173"/>
      <c r="E413"/>
      <c r="F413"/>
      <c r="G413"/>
      <c r="H413"/>
      <c r="I413"/>
      <c r="J413"/>
      <c r="K413"/>
      <c r="L413"/>
      <c r="M413" s="173"/>
      <c r="N413" s="151"/>
      <c r="O413"/>
      <c r="P413"/>
      <c r="Q413"/>
      <c r="R413"/>
      <c r="S413"/>
      <c r="T413"/>
      <c r="U413" s="17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137"/>
      <c r="AR413"/>
      <c r="AS413"/>
      <c r="AT413"/>
      <c r="AU413"/>
      <c r="AV413"/>
      <c r="AW413"/>
      <c r="AX413" s="137"/>
      <c r="AY413"/>
      <c r="AZ413"/>
      <c r="BA413"/>
      <c r="BB413"/>
      <c r="BC413"/>
      <c r="BD413"/>
      <c r="BE413"/>
      <c r="BF413" s="29"/>
      <c r="BG413"/>
    </row>
    <row r="414" spans="2:59" ht="13.2" x14ac:dyDescent="0.25">
      <c r="B414"/>
      <c r="C414" s="173"/>
      <c r="D414" s="173"/>
      <c r="E414"/>
      <c r="F414"/>
      <c r="G414"/>
      <c r="H414"/>
      <c r="I414"/>
      <c r="J414"/>
      <c r="K414"/>
      <c r="L414"/>
      <c r="M414" s="173"/>
      <c r="N414" s="151"/>
      <c r="O414"/>
      <c r="P414"/>
      <c r="Q414"/>
      <c r="R414"/>
      <c r="S414"/>
      <c r="T414"/>
      <c r="U414" s="173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137"/>
      <c r="AR414"/>
      <c r="AS414"/>
      <c r="AT414"/>
      <c r="AU414"/>
      <c r="AV414"/>
      <c r="AW414"/>
      <c r="AX414" s="137"/>
      <c r="AY414"/>
      <c r="AZ414"/>
      <c r="BA414"/>
      <c r="BB414"/>
      <c r="BC414"/>
      <c r="BD414"/>
      <c r="BE414"/>
      <c r="BF414" s="29"/>
      <c r="BG414"/>
    </row>
    <row r="415" spans="2:59" ht="13.2" x14ac:dyDescent="0.25">
      <c r="B415"/>
      <c r="C415" s="173"/>
      <c r="D415" s="173"/>
      <c r="E415"/>
      <c r="F415"/>
      <c r="G415"/>
      <c r="H415"/>
      <c r="I415"/>
      <c r="J415"/>
      <c r="K415"/>
      <c r="L415"/>
      <c r="M415" s="173"/>
      <c r="N415" s="151"/>
      <c r="O415"/>
      <c r="P415"/>
      <c r="Q415"/>
      <c r="R415"/>
      <c r="S415"/>
      <c r="T415"/>
      <c r="U415" s="173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137"/>
      <c r="AR415"/>
      <c r="AS415"/>
      <c r="AT415"/>
      <c r="AU415"/>
      <c r="AV415"/>
      <c r="AW415"/>
      <c r="AX415" s="137"/>
      <c r="AY415"/>
      <c r="AZ415"/>
      <c r="BA415"/>
      <c r="BB415"/>
      <c r="BC415"/>
      <c r="BD415"/>
      <c r="BE415"/>
      <c r="BF415" s="29"/>
      <c r="BG415"/>
    </row>
    <row r="416" spans="2:59" ht="13.2" x14ac:dyDescent="0.25">
      <c r="B416"/>
      <c r="C416" s="173"/>
      <c r="D416" s="173"/>
      <c r="E416"/>
      <c r="F416"/>
      <c r="G416"/>
      <c r="H416"/>
      <c r="I416"/>
      <c r="J416"/>
      <c r="K416"/>
      <c r="L416"/>
      <c r="M416" s="173"/>
      <c r="N416" s="151"/>
      <c r="O416"/>
      <c r="P416"/>
      <c r="Q416"/>
      <c r="R416"/>
      <c r="S416"/>
      <c r="T416"/>
      <c r="U416" s="173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137"/>
      <c r="AR416"/>
      <c r="AS416"/>
      <c r="AT416"/>
      <c r="AU416"/>
      <c r="AV416"/>
      <c r="AW416"/>
      <c r="AX416" s="137"/>
      <c r="AY416"/>
      <c r="AZ416"/>
      <c r="BA416"/>
      <c r="BB416"/>
      <c r="BC416"/>
      <c r="BD416"/>
      <c r="BE416"/>
      <c r="BF416" s="29"/>
      <c r="BG416"/>
    </row>
    <row r="417" spans="2:59" ht="13.2" x14ac:dyDescent="0.25">
      <c r="B417"/>
      <c r="C417" s="173"/>
      <c r="D417" s="173"/>
      <c r="E417"/>
      <c r="F417"/>
      <c r="G417"/>
      <c r="H417"/>
      <c r="I417"/>
      <c r="J417"/>
      <c r="K417"/>
      <c r="L417"/>
      <c r="M417" s="173"/>
      <c r="N417" s="151"/>
      <c r="O417"/>
      <c r="P417"/>
      <c r="Q417"/>
      <c r="R417"/>
      <c r="S417"/>
      <c r="T417"/>
      <c r="U417" s="173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137"/>
      <c r="AR417"/>
      <c r="AS417"/>
      <c r="AT417"/>
      <c r="AU417"/>
      <c r="AV417"/>
      <c r="AW417"/>
      <c r="AX417" s="137"/>
      <c r="AY417"/>
      <c r="AZ417"/>
      <c r="BA417"/>
      <c r="BB417"/>
      <c r="BC417"/>
      <c r="BD417"/>
      <c r="BE417"/>
      <c r="BF417" s="29"/>
      <c r="BG417"/>
    </row>
    <row r="418" spans="2:59" ht="13.2" x14ac:dyDescent="0.25">
      <c r="B418"/>
      <c r="C418" s="173"/>
      <c r="D418" s="173"/>
      <c r="E418"/>
      <c r="F418"/>
      <c r="G418"/>
      <c r="H418"/>
      <c r="I418"/>
      <c r="J418"/>
      <c r="K418"/>
      <c r="L418"/>
      <c r="M418" s="173"/>
      <c r="N418" s="151"/>
      <c r="O418"/>
      <c r="P418"/>
      <c r="Q418"/>
      <c r="R418"/>
      <c r="S418"/>
      <c r="T418"/>
      <c r="U418" s="173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137"/>
      <c r="AR418"/>
      <c r="AS418"/>
      <c r="AT418"/>
      <c r="AU418"/>
      <c r="AV418"/>
      <c r="AW418"/>
      <c r="AX418" s="137"/>
      <c r="AY418"/>
      <c r="AZ418"/>
      <c r="BA418"/>
      <c r="BB418"/>
      <c r="BC418"/>
      <c r="BD418"/>
      <c r="BE418"/>
      <c r="BF418" s="29"/>
      <c r="BG418"/>
    </row>
    <row r="419" spans="2:59" ht="13.2" x14ac:dyDescent="0.25">
      <c r="B419"/>
      <c r="C419" s="173"/>
      <c r="D419" s="173"/>
      <c r="E419"/>
      <c r="F419"/>
      <c r="G419"/>
      <c r="H419"/>
      <c r="I419"/>
      <c r="J419"/>
      <c r="K419"/>
      <c r="L419"/>
      <c r="M419" s="173"/>
      <c r="N419" s="151"/>
      <c r="O419"/>
      <c r="P419"/>
      <c r="Q419"/>
      <c r="R419"/>
      <c r="S419"/>
      <c r="T419"/>
      <c r="U419" s="173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137"/>
      <c r="AR419"/>
      <c r="AS419"/>
      <c r="AT419"/>
      <c r="AU419"/>
      <c r="AV419"/>
      <c r="AW419"/>
      <c r="AX419" s="137"/>
      <c r="AY419"/>
      <c r="AZ419"/>
      <c r="BA419"/>
      <c r="BB419"/>
      <c r="BC419"/>
      <c r="BD419"/>
      <c r="BE419"/>
      <c r="BF419" s="29"/>
      <c r="BG419"/>
    </row>
    <row r="420" spans="2:59" ht="13.2" x14ac:dyDescent="0.25">
      <c r="B420"/>
      <c r="C420" s="173"/>
      <c r="D420" s="173"/>
      <c r="E420"/>
      <c r="F420"/>
      <c r="G420"/>
      <c r="H420"/>
      <c r="I420"/>
      <c r="J420"/>
      <c r="K420"/>
      <c r="L420"/>
      <c r="M420" s="173"/>
      <c r="N420" s="151"/>
      <c r="O420"/>
      <c r="P420"/>
      <c r="Q420"/>
      <c r="R420"/>
      <c r="S420"/>
      <c r="T420"/>
      <c r="U420" s="173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137"/>
      <c r="AR420"/>
      <c r="AS420"/>
      <c r="AT420"/>
      <c r="AU420"/>
      <c r="AV420"/>
      <c r="AW420"/>
      <c r="AX420" s="137"/>
      <c r="AY420"/>
      <c r="AZ420"/>
      <c r="BA420"/>
      <c r="BB420"/>
      <c r="BC420"/>
      <c r="BD420"/>
      <c r="BE420"/>
      <c r="BF420" s="29"/>
      <c r="BG420"/>
    </row>
    <row r="421" spans="2:59" ht="13.2" x14ac:dyDescent="0.25">
      <c r="B421"/>
      <c r="C421" s="173"/>
      <c r="D421" s="173"/>
      <c r="E421"/>
      <c r="F421"/>
      <c r="G421"/>
      <c r="H421"/>
      <c r="I421"/>
      <c r="J421"/>
      <c r="K421"/>
      <c r="L421"/>
      <c r="M421" s="173"/>
      <c r="N421" s="151"/>
      <c r="O421"/>
      <c r="P421"/>
      <c r="Q421"/>
      <c r="R421"/>
      <c r="S421"/>
      <c r="T421"/>
      <c r="U421" s="173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137"/>
      <c r="AR421"/>
      <c r="AS421"/>
      <c r="AT421"/>
      <c r="AU421"/>
      <c r="AV421"/>
      <c r="AW421"/>
      <c r="AX421" s="137"/>
      <c r="AY421"/>
      <c r="AZ421"/>
      <c r="BA421"/>
      <c r="BB421"/>
      <c r="BC421"/>
      <c r="BD421"/>
      <c r="BE421"/>
      <c r="BF421" s="29"/>
      <c r="BG421"/>
    </row>
    <row r="422" spans="2:59" ht="13.2" x14ac:dyDescent="0.25">
      <c r="B422"/>
      <c r="C422" s="173"/>
      <c r="D422" s="173"/>
      <c r="E422"/>
      <c r="F422"/>
      <c r="G422"/>
      <c r="H422"/>
      <c r="I422"/>
      <c r="J422"/>
      <c r="K422"/>
      <c r="L422"/>
      <c r="M422" s="173"/>
      <c r="N422" s="151"/>
      <c r="O422"/>
      <c r="P422"/>
      <c r="Q422"/>
      <c r="R422"/>
      <c r="S422"/>
      <c r="T422"/>
      <c r="U422" s="173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137"/>
      <c r="AR422"/>
      <c r="AS422"/>
      <c r="AT422"/>
      <c r="AU422"/>
      <c r="AV422"/>
      <c r="AW422"/>
      <c r="AX422" s="137"/>
      <c r="AY422"/>
      <c r="AZ422"/>
      <c r="BA422"/>
      <c r="BB422"/>
      <c r="BC422"/>
      <c r="BD422"/>
      <c r="BE422"/>
      <c r="BF422" s="29"/>
      <c r="BG422"/>
    </row>
    <row r="423" spans="2:59" ht="13.2" x14ac:dyDescent="0.25">
      <c r="B423"/>
      <c r="C423" s="173"/>
      <c r="D423" s="173"/>
      <c r="E423"/>
      <c r="F423"/>
      <c r="G423"/>
      <c r="H423"/>
      <c r="I423"/>
      <c r="J423"/>
      <c r="K423"/>
      <c r="L423"/>
      <c r="M423" s="173"/>
      <c r="N423" s="151"/>
      <c r="O423"/>
      <c r="P423"/>
      <c r="Q423"/>
      <c r="R423"/>
      <c r="S423"/>
      <c r="T423"/>
      <c r="U423" s="17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137"/>
      <c r="AR423"/>
      <c r="AS423"/>
      <c r="AT423"/>
      <c r="AU423"/>
      <c r="AV423"/>
      <c r="AW423"/>
      <c r="AX423" s="137"/>
      <c r="AY423"/>
      <c r="AZ423"/>
      <c r="BA423"/>
      <c r="BB423"/>
      <c r="BC423"/>
      <c r="BD423"/>
      <c r="BE423"/>
      <c r="BF423" s="29"/>
      <c r="BG423"/>
    </row>
    <row r="424" spans="2:59" ht="13.2" x14ac:dyDescent="0.25">
      <c r="B424"/>
      <c r="C424" s="173"/>
      <c r="D424" s="173"/>
      <c r="E424"/>
      <c r="F424"/>
      <c r="G424"/>
      <c r="H424"/>
      <c r="I424"/>
      <c r="J424"/>
      <c r="K424"/>
      <c r="L424"/>
      <c r="M424" s="173"/>
      <c r="N424" s="151"/>
      <c r="O424"/>
      <c r="P424"/>
      <c r="Q424"/>
      <c r="R424"/>
      <c r="S424"/>
      <c r="T424"/>
      <c r="U424" s="173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137"/>
      <c r="AR424"/>
      <c r="AS424"/>
      <c r="AT424"/>
      <c r="AU424"/>
      <c r="AV424"/>
      <c r="AW424"/>
      <c r="AX424" s="137"/>
      <c r="AY424"/>
      <c r="AZ424"/>
      <c r="BA424"/>
      <c r="BB424"/>
      <c r="BC424"/>
      <c r="BD424"/>
      <c r="BE424"/>
      <c r="BF424" s="29"/>
      <c r="BG424"/>
    </row>
    <row r="425" spans="2:59" ht="13.2" x14ac:dyDescent="0.25">
      <c r="B425"/>
      <c r="C425" s="173"/>
      <c r="D425" s="173"/>
      <c r="E425"/>
      <c r="F425"/>
      <c r="G425"/>
      <c r="H425"/>
      <c r="I425"/>
      <c r="J425"/>
      <c r="K425"/>
      <c r="L425"/>
      <c r="M425" s="173"/>
      <c r="N425" s="151"/>
      <c r="O425"/>
      <c r="P425"/>
      <c r="Q425"/>
      <c r="R425"/>
      <c r="S425"/>
      <c r="T425"/>
      <c r="U425" s="173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137"/>
      <c r="AR425"/>
      <c r="AS425"/>
      <c r="AT425"/>
      <c r="AU425"/>
      <c r="AV425"/>
      <c r="AW425"/>
      <c r="AX425" s="137"/>
      <c r="AY425"/>
      <c r="AZ425"/>
      <c r="BA425"/>
      <c r="BB425"/>
      <c r="BC425"/>
      <c r="BD425"/>
      <c r="BE425"/>
      <c r="BF425" s="29"/>
      <c r="BG425"/>
    </row>
    <row r="426" spans="2:59" ht="13.2" x14ac:dyDescent="0.25">
      <c r="B426"/>
      <c r="C426" s="173"/>
      <c r="D426" s="173"/>
      <c r="E426"/>
      <c r="F426"/>
      <c r="G426"/>
      <c r="H426"/>
      <c r="I426"/>
      <c r="J426"/>
      <c r="K426"/>
      <c r="L426"/>
      <c r="M426" s="173"/>
      <c r="N426" s="151"/>
      <c r="O426"/>
      <c r="P426"/>
      <c r="Q426"/>
      <c r="R426"/>
      <c r="S426"/>
      <c r="T426"/>
      <c r="U426" s="173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137"/>
      <c r="AR426"/>
      <c r="AS426"/>
      <c r="AT426"/>
      <c r="AU426"/>
      <c r="AV426"/>
      <c r="AW426"/>
      <c r="AX426" s="137"/>
      <c r="AY426"/>
      <c r="AZ426"/>
      <c r="BA426"/>
      <c r="BB426"/>
      <c r="BC426"/>
      <c r="BD426"/>
      <c r="BE426"/>
      <c r="BF426" s="29"/>
      <c r="BG426"/>
    </row>
    <row r="427" spans="2:59" ht="13.2" x14ac:dyDescent="0.25">
      <c r="B427"/>
      <c r="C427" s="173"/>
      <c r="D427" s="173"/>
      <c r="E427"/>
      <c r="F427"/>
      <c r="G427"/>
      <c r="H427"/>
      <c r="I427"/>
      <c r="J427"/>
      <c r="K427"/>
      <c r="L427"/>
      <c r="M427" s="173"/>
      <c r="N427" s="151"/>
      <c r="O427"/>
      <c r="P427"/>
      <c r="Q427"/>
      <c r="R427"/>
      <c r="S427"/>
      <c r="T427"/>
      <c r="U427" s="173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137"/>
      <c r="AR427"/>
      <c r="AS427"/>
      <c r="AT427"/>
      <c r="AU427"/>
      <c r="AV427"/>
      <c r="AW427"/>
      <c r="AX427" s="137"/>
      <c r="AY427"/>
      <c r="AZ427"/>
      <c r="BA427"/>
      <c r="BB427"/>
      <c r="BC427"/>
      <c r="BD427"/>
      <c r="BE427"/>
      <c r="BF427" s="29"/>
      <c r="BG427"/>
    </row>
    <row r="428" spans="2:59" ht="13.2" x14ac:dyDescent="0.25">
      <c r="B428"/>
      <c r="C428" s="173"/>
      <c r="D428" s="173"/>
      <c r="E428"/>
      <c r="F428"/>
      <c r="G428"/>
      <c r="H428"/>
      <c r="I428"/>
      <c r="J428"/>
      <c r="K428"/>
      <c r="L428"/>
      <c r="M428" s="173"/>
      <c r="N428" s="151"/>
      <c r="O428"/>
      <c r="P428"/>
      <c r="Q428"/>
      <c r="R428"/>
      <c r="S428"/>
      <c r="T428"/>
      <c r="U428" s="173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137"/>
      <c r="AR428"/>
      <c r="AS428"/>
      <c r="AT428"/>
      <c r="AU428"/>
      <c r="AV428"/>
      <c r="AW428"/>
      <c r="AX428" s="137"/>
      <c r="AY428"/>
      <c r="AZ428"/>
      <c r="BA428"/>
      <c r="BB428"/>
      <c r="BC428"/>
      <c r="BD428"/>
      <c r="BE428"/>
      <c r="BF428" s="29"/>
      <c r="BG428"/>
    </row>
    <row r="429" spans="2:59" ht="13.2" x14ac:dyDescent="0.25">
      <c r="B429"/>
      <c r="C429" s="173"/>
      <c r="D429" s="173"/>
      <c r="E429"/>
      <c r="F429"/>
      <c r="G429"/>
      <c r="H429"/>
      <c r="I429"/>
      <c r="J429"/>
      <c r="K429"/>
      <c r="L429"/>
      <c r="M429" s="173"/>
      <c r="N429" s="151"/>
      <c r="O429"/>
      <c r="P429"/>
      <c r="Q429"/>
      <c r="R429"/>
      <c r="S429"/>
      <c r="T429"/>
      <c r="U429" s="173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137"/>
      <c r="AR429"/>
      <c r="AS429"/>
      <c r="AT429"/>
      <c r="AU429"/>
      <c r="AV429"/>
      <c r="AW429"/>
      <c r="AX429" s="137"/>
      <c r="AY429"/>
      <c r="AZ429"/>
      <c r="BA429"/>
      <c r="BB429"/>
      <c r="BC429"/>
      <c r="BD429"/>
      <c r="BE429"/>
      <c r="BF429" s="29"/>
      <c r="BG429"/>
    </row>
    <row r="430" spans="2:59" ht="13.2" x14ac:dyDescent="0.25">
      <c r="B430"/>
      <c r="C430" s="173"/>
      <c r="D430" s="173"/>
      <c r="E430"/>
      <c r="F430"/>
      <c r="G430"/>
      <c r="H430"/>
      <c r="I430"/>
      <c r="J430"/>
      <c r="K430"/>
      <c r="L430"/>
      <c r="M430" s="173"/>
      <c r="N430" s="151"/>
      <c r="O430"/>
      <c r="P430"/>
      <c r="Q430"/>
      <c r="R430"/>
      <c r="S430"/>
      <c r="T430"/>
      <c r="U430" s="173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137"/>
      <c r="AR430"/>
      <c r="AS430"/>
      <c r="AT430"/>
      <c r="AU430"/>
      <c r="AV430"/>
      <c r="AW430"/>
      <c r="AX430" s="137"/>
      <c r="AY430"/>
      <c r="AZ430"/>
      <c r="BA430"/>
      <c r="BB430"/>
      <c r="BC430"/>
      <c r="BD430"/>
      <c r="BE430"/>
      <c r="BF430" s="29"/>
      <c r="BG430"/>
    </row>
    <row r="431" spans="2:59" ht="13.2" x14ac:dyDescent="0.25">
      <c r="B431"/>
      <c r="C431" s="173"/>
      <c r="D431" s="173"/>
      <c r="E431"/>
      <c r="F431"/>
      <c r="G431"/>
      <c r="H431"/>
      <c r="I431"/>
      <c r="J431"/>
      <c r="K431"/>
      <c r="L431"/>
      <c r="M431" s="173"/>
      <c r="N431" s="151"/>
      <c r="O431"/>
      <c r="P431"/>
      <c r="Q431"/>
      <c r="R431"/>
      <c r="S431"/>
      <c r="T431"/>
      <c r="U431" s="173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137"/>
      <c r="AR431"/>
      <c r="AS431"/>
      <c r="AT431"/>
      <c r="AU431"/>
      <c r="AV431"/>
      <c r="AW431"/>
      <c r="AX431" s="137"/>
      <c r="AY431"/>
      <c r="AZ431"/>
      <c r="BA431"/>
      <c r="BB431"/>
      <c r="BC431"/>
      <c r="BD431"/>
      <c r="BE431"/>
      <c r="BF431" s="29"/>
      <c r="BG431"/>
    </row>
    <row r="432" spans="2:59" ht="13.2" x14ac:dyDescent="0.25">
      <c r="B432"/>
      <c r="C432" s="173"/>
      <c r="D432" s="173"/>
      <c r="E432"/>
      <c r="F432"/>
      <c r="G432"/>
      <c r="H432"/>
      <c r="I432"/>
      <c r="J432"/>
      <c r="K432"/>
      <c r="L432"/>
      <c r="M432" s="173"/>
      <c r="N432" s="151"/>
      <c r="O432"/>
      <c r="P432"/>
      <c r="Q432"/>
      <c r="R432"/>
      <c r="S432"/>
      <c r="T432"/>
      <c r="U432" s="173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137"/>
      <c r="AR432"/>
      <c r="AS432"/>
      <c r="AT432"/>
      <c r="AU432"/>
      <c r="AV432"/>
      <c r="AW432"/>
      <c r="AX432" s="137"/>
      <c r="AY432"/>
      <c r="AZ432"/>
      <c r="BA432"/>
      <c r="BB432"/>
      <c r="BC432"/>
      <c r="BD432"/>
      <c r="BE432"/>
      <c r="BF432" s="29"/>
      <c r="BG432"/>
    </row>
    <row r="433" spans="2:59" ht="13.2" x14ac:dyDescent="0.25">
      <c r="B433"/>
      <c r="C433" s="173"/>
      <c r="D433" s="173"/>
      <c r="E433"/>
      <c r="F433"/>
      <c r="G433"/>
      <c r="H433"/>
      <c r="I433"/>
      <c r="J433"/>
      <c r="K433"/>
      <c r="L433"/>
      <c r="M433" s="173"/>
      <c r="N433" s="151"/>
      <c r="O433"/>
      <c r="P433"/>
      <c r="Q433"/>
      <c r="R433"/>
      <c r="S433"/>
      <c r="T433"/>
      <c r="U433" s="17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137"/>
      <c r="AR433"/>
      <c r="AS433"/>
      <c r="AT433"/>
      <c r="AU433"/>
      <c r="AV433"/>
      <c r="AW433"/>
      <c r="AX433" s="137"/>
      <c r="AY433"/>
      <c r="AZ433"/>
      <c r="BA433"/>
      <c r="BB433"/>
      <c r="BC433"/>
      <c r="BD433"/>
      <c r="BE433"/>
      <c r="BF433" s="29"/>
      <c r="BG433"/>
    </row>
    <row r="434" spans="2:59" ht="13.2" x14ac:dyDescent="0.25">
      <c r="B434"/>
      <c r="C434" s="173"/>
      <c r="D434" s="173"/>
      <c r="E434"/>
      <c r="F434"/>
      <c r="G434"/>
      <c r="H434"/>
      <c r="I434"/>
      <c r="J434"/>
      <c r="K434"/>
      <c r="L434"/>
      <c r="M434" s="173"/>
      <c r="N434" s="151"/>
      <c r="O434"/>
      <c r="P434"/>
      <c r="Q434"/>
      <c r="R434"/>
      <c r="S434"/>
      <c r="T434"/>
      <c r="U434" s="173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137"/>
      <c r="AR434"/>
      <c r="AS434"/>
      <c r="AT434"/>
      <c r="AU434"/>
      <c r="AV434"/>
      <c r="AW434"/>
      <c r="AX434" s="137"/>
      <c r="AY434"/>
      <c r="AZ434"/>
      <c r="BA434"/>
      <c r="BB434"/>
      <c r="BC434"/>
      <c r="BD434"/>
      <c r="BE434"/>
      <c r="BF434" s="29"/>
      <c r="BG434"/>
    </row>
    <row r="435" spans="2:59" ht="13.2" x14ac:dyDescent="0.25">
      <c r="B435"/>
      <c r="C435" s="173"/>
      <c r="D435" s="173"/>
      <c r="E435"/>
      <c r="F435"/>
      <c r="G435"/>
      <c r="H435"/>
      <c r="I435"/>
      <c r="J435"/>
      <c r="K435"/>
      <c r="L435"/>
      <c r="M435" s="173"/>
      <c r="N435" s="151"/>
      <c r="O435"/>
      <c r="P435"/>
      <c r="Q435"/>
      <c r="R435"/>
      <c r="S435"/>
      <c r="T435"/>
      <c r="U435" s="173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137"/>
      <c r="AR435"/>
      <c r="AS435"/>
      <c r="AT435"/>
      <c r="AU435"/>
      <c r="AV435"/>
      <c r="AW435"/>
      <c r="AX435" s="137"/>
      <c r="AY435"/>
      <c r="AZ435"/>
      <c r="BA435"/>
      <c r="BB435"/>
      <c r="BC435"/>
      <c r="BD435"/>
      <c r="BE435"/>
      <c r="BF435" s="29"/>
      <c r="BG435"/>
    </row>
    <row r="436" spans="2:59" ht="13.2" x14ac:dyDescent="0.25">
      <c r="B436"/>
      <c r="C436" s="173"/>
      <c r="D436" s="173"/>
      <c r="E436"/>
      <c r="F436"/>
      <c r="G436"/>
      <c r="H436"/>
      <c r="I436"/>
      <c r="J436"/>
      <c r="K436"/>
      <c r="L436"/>
      <c r="M436" s="173"/>
      <c r="N436" s="151"/>
      <c r="O436"/>
      <c r="P436"/>
      <c r="Q436"/>
      <c r="R436"/>
      <c r="S436"/>
      <c r="T436"/>
      <c r="U436" s="173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137"/>
      <c r="AR436"/>
      <c r="AS436"/>
      <c r="AT436"/>
      <c r="AU436"/>
      <c r="AV436"/>
      <c r="AW436"/>
      <c r="AX436" s="137"/>
      <c r="AY436"/>
      <c r="AZ436"/>
      <c r="BA436"/>
      <c r="BB436"/>
      <c r="BC436"/>
      <c r="BD436"/>
      <c r="BE436"/>
      <c r="BF436" s="29"/>
      <c r="BG436"/>
    </row>
    <row r="437" spans="2:59" ht="13.2" x14ac:dyDescent="0.25">
      <c r="B437"/>
      <c r="C437" s="173"/>
      <c r="D437" s="173"/>
      <c r="E437"/>
      <c r="F437"/>
      <c r="G437"/>
      <c r="H437"/>
      <c r="I437"/>
      <c r="J437"/>
      <c r="K437"/>
      <c r="L437"/>
      <c r="M437" s="173"/>
      <c r="N437" s="151"/>
      <c r="O437"/>
      <c r="P437"/>
      <c r="Q437"/>
      <c r="R437"/>
      <c r="S437"/>
      <c r="T437"/>
      <c r="U437" s="173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137"/>
      <c r="AR437"/>
      <c r="AS437"/>
      <c r="AT437"/>
      <c r="AU437"/>
      <c r="AV437"/>
      <c r="AW437"/>
      <c r="AX437" s="137"/>
      <c r="AY437"/>
      <c r="AZ437"/>
      <c r="BA437"/>
      <c r="BB437"/>
      <c r="BC437"/>
      <c r="BD437"/>
      <c r="BE437"/>
      <c r="BF437" s="29"/>
      <c r="BG437"/>
    </row>
    <row r="438" spans="2:59" ht="13.2" x14ac:dyDescent="0.25">
      <c r="B438"/>
      <c r="C438" s="173"/>
      <c r="D438" s="173"/>
      <c r="E438"/>
      <c r="F438"/>
      <c r="G438"/>
      <c r="H438"/>
      <c r="I438"/>
      <c r="J438"/>
      <c r="K438"/>
      <c r="L438"/>
      <c r="M438" s="173"/>
      <c r="N438" s="151"/>
      <c r="O438"/>
      <c r="P438"/>
      <c r="Q438"/>
      <c r="R438"/>
      <c r="S438"/>
      <c r="T438"/>
      <c r="U438" s="173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137"/>
      <c r="AR438"/>
      <c r="AS438"/>
      <c r="AT438"/>
      <c r="AU438"/>
      <c r="AV438"/>
      <c r="AW438"/>
      <c r="AX438" s="137"/>
      <c r="AY438"/>
      <c r="AZ438"/>
      <c r="BA438"/>
      <c r="BB438"/>
      <c r="BC438"/>
      <c r="BD438"/>
      <c r="BE438"/>
      <c r="BF438" s="29"/>
      <c r="BG438"/>
    </row>
    <row r="439" spans="2:59" ht="13.2" x14ac:dyDescent="0.25">
      <c r="B439"/>
      <c r="C439" s="173"/>
      <c r="D439" s="173"/>
      <c r="E439"/>
      <c r="F439"/>
      <c r="G439"/>
      <c r="H439"/>
      <c r="I439"/>
      <c r="J439"/>
      <c r="K439"/>
      <c r="L439"/>
      <c r="M439" s="173"/>
      <c r="N439" s="151"/>
      <c r="O439"/>
      <c r="P439"/>
      <c r="Q439"/>
      <c r="R439"/>
      <c r="S439"/>
      <c r="T439"/>
      <c r="U439" s="173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137"/>
      <c r="AR439"/>
      <c r="AS439"/>
      <c r="AT439"/>
      <c r="AU439"/>
      <c r="AV439"/>
      <c r="AW439"/>
      <c r="AX439" s="137"/>
      <c r="AY439"/>
      <c r="AZ439"/>
      <c r="BA439"/>
      <c r="BB439"/>
      <c r="BC439"/>
      <c r="BD439"/>
      <c r="BE439"/>
      <c r="BF439" s="29"/>
      <c r="BG439"/>
    </row>
    <row r="440" spans="2:59" ht="13.2" x14ac:dyDescent="0.25">
      <c r="B440"/>
      <c r="C440" s="173"/>
      <c r="D440" s="173"/>
      <c r="E440"/>
      <c r="F440"/>
      <c r="G440"/>
      <c r="H440"/>
      <c r="I440"/>
      <c r="J440"/>
      <c r="K440"/>
      <c r="L440"/>
      <c r="M440" s="173"/>
      <c r="N440" s="151"/>
      <c r="O440"/>
      <c r="P440"/>
      <c r="Q440"/>
      <c r="R440"/>
      <c r="S440"/>
      <c r="T440"/>
      <c r="U440" s="173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137"/>
      <c r="AR440"/>
      <c r="AS440"/>
      <c r="AT440"/>
      <c r="AU440"/>
      <c r="AV440"/>
      <c r="AW440"/>
      <c r="AX440" s="137"/>
      <c r="AY440"/>
      <c r="AZ440"/>
      <c r="BA440"/>
      <c r="BB440"/>
      <c r="BC440"/>
      <c r="BD440"/>
      <c r="BE440"/>
      <c r="BF440" s="29"/>
      <c r="BG440"/>
    </row>
    <row r="441" spans="2:59" ht="13.2" x14ac:dyDescent="0.25">
      <c r="B441"/>
      <c r="C441" s="173"/>
      <c r="D441" s="173"/>
      <c r="E441"/>
      <c r="F441"/>
      <c r="G441"/>
      <c r="H441"/>
      <c r="I441"/>
      <c r="J441"/>
      <c r="K441"/>
      <c r="L441"/>
      <c r="M441" s="173"/>
      <c r="N441" s="151"/>
      <c r="O441"/>
      <c r="P441"/>
      <c r="Q441"/>
      <c r="R441"/>
      <c r="S441"/>
      <c r="T441"/>
      <c r="U441" s="173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137"/>
      <c r="AR441"/>
      <c r="AS441"/>
      <c r="AT441"/>
      <c r="AU441"/>
      <c r="AV441"/>
      <c r="AW441"/>
      <c r="AX441" s="137"/>
      <c r="AY441"/>
      <c r="AZ441"/>
      <c r="BA441"/>
      <c r="BB441"/>
      <c r="BC441"/>
      <c r="BD441"/>
      <c r="BE441"/>
      <c r="BF441" s="29"/>
      <c r="BG441"/>
    </row>
    <row r="442" spans="2:59" ht="13.2" x14ac:dyDescent="0.25">
      <c r="B442"/>
      <c r="C442" s="173"/>
      <c r="D442" s="173"/>
      <c r="E442"/>
      <c r="F442"/>
      <c r="G442"/>
      <c r="H442"/>
      <c r="I442"/>
      <c r="J442"/>
      <c r="K442"/>
      <c r="L442"/>
      <c r="M442" s="173"/>
      <c r="N442" s="151"/>
      <c r="O442"/>
      <c r="P442"/>
      <c r="Q442"/>
      <c r="R442"/>
      <c r="S442"/>
      <c r="T442"/>
      <c r="U442" s="173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137"/>
      <c r="AR442"/>
      <c r="AS442"/>
      <c r="AT442"/>
      <c r="AU442"/>
      <c r="AV442"/>
      <c r="AW442"/>
      <c r="AX442" s="137"/>
      <c r="AY442"/>
      <c r="AZ442"/>
      <c r="BA442"/>
      <c r="BB442"/>
      <c r="BC442"/>
      <c r="BD442"/>
      <c r="BE442"/>
      <c r="BF442" s="29"/>
      <c r="BG442"/>
    </row>
    <row r="443" spans="2:59" ht="13.2" x14ac:dyDescent="0.25">
      <c r="B443"/>
      <c r="C443" s="173"/>
      <c r="D443" s="173"/>
      <c r="E443"/>
      <c r="F443"/>
      <c r="G443"/>
      <c r="H443"/>
      <c r="I443"/>
      <c r="J443"/>
      <c r="K443"/>
      <c r="L443"/>
      <c r="M443" s="173"/>
      <c r="N443" s="151"/>
      <c r="O443"/>
      <c r="P443"/>
      <c r="Q443"/>
      <c r="R443"/>
      <c r="S443"/>
      <c r="T443"/>
      <c r="U443" s="17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137"/>
      <c r="AR443"/>
      <c r="AS443"/>
      <c r="AT443"/>
      <c r="AU443"/>
      <c r="AV443"/>
      <c r="AW443"/>
      <c r="AX443" s="137"/>
      <c r="AY443"/>
      <c r="AZ443"/>
      <c r="BA443"/>
      <c r="BB443"/>
      <c r="BC443"/>
      <c r="BD443"/>
      <c r="BE443"/>
      <c r="BF443" s="29"/>
      <c r="BG443"/>
    </row>
    <row r="444" spans="2:59" ht="13.2" x14ac:dyDescent="0.25">
      <c r="B444"/>
      <c r="C444" s="173"/>
      <c r="D444" s="173"/>
      <c r="E444"/>
      <c r="F444"/>
      <c r="G444"/>
      <c r="H444"/>
      <c r="I444"/>
      <c r="J444"/>
      <c r="K444"/>
      <c r="L444"/>
      <c r="M444" s="173"/>
      <c r="N444" s="151"/>
      <c r="O444"/>
      <c r="P444"/>
      <c r="Q444"/>
      <c r="R444"/>
      <c r="S444"/>
      <c r="T444"/>
      <c r="U444" s="173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 s="137"/>
      <c r="AR444"/>
      <c r="AS444"/>
      <c r="AT444"/>
      <c r="AU444"/>
      <c r="AV444"/>
      <c r="AW444"/>
      <c r="AX444" s="137"/>
      <c r="AY444"/>
      <c r="AZ444"/>
      <c r="BA444"/>
      <c r="BB444"/>
      <c r="BC444"/>
      <c r="BD444"/>
      <c r="BE444"/>
      <c r="BF444" s="29"/>
      <c r="BG444"/>
    </row>
    <row r="445" spans="2:59" ht="13.2" x14ac:dyDescent="0.25">
      <c r="B445"/>
      <c r="C445" s="173"/>
      <c r="D445" s="173"/>
      <c r="E445"/>
      <c r="F445"/>
      <c r="G445"/>
      <c r="H445"/>
      <c r="I445"/>
      <c r="J445"/>
      <c r="K445"/>
      <c r="L445"/>
      <c r="M445" s="173"/>
      <c r="N445" s="151"/>
      <c r="O445"/>
      <c r="P445"/>
      <c r="Q445"/>
      <c r="R445"/>
      <c r="S445"/>
      <c r="T445"/>
      <c r="U445" s="173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 s="137"/>
      <c r="AR445"/>
      <c r="AS445"/>
      <c r="AT445"/>
      <c r="AU445"/>
      <c r="AV445"/>
      <c r="AW445"/>
      <c r="AX445" s="137"/>
      <c r="AY445"/>
      <c r="AZ445"/>
      <c r="BA445"/>
      <c r="BB445"/>
      <c r="BC445"/>
      <c r="BD445"/>
      <c r="BE445"/>
      <c r="BF445" s="29"/>
      <c r="BG445"/>
    </row>
    <row r="446" spans="2:59" ht="13.2" x14ac:dyDescent="0.25">
      <c r="B446"/>
      <c r="C446" s="173"/>
      <c r="D446" s="173"/>
      <c r="E446"/>
      <c r="F446"/>
      <c r="G446"/>
      <c r="H446"/>
      <c r="I446"/>
      <c r="J446"/>
      <c r="K446"/>
      <c r="L446"/>
      <c r="M446" s="173"/>
      <c r="N446" s="151"/>
      <c r="O446"/>
      <c r="P446"/>
      <c r="Q446"/>
      <c r="R446"/>
      <c r="S446"/>
      <c r="T446"/>
      <c r="U446" s="173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 s="137"/>
      <c r="AR446"/>
      <c r="AS446"/>
      <c r="AT446"/>
      <c r="AU446"/>
      <c r="AV446"/>
      <c r="AW446"/>
      <c r="AX446" s="137"/>
      <c r="AY446"/>
      <c r="AZ446"/>
      <c r="BA446"/>
      <c r="BB446"/>
      <c r="BC446"/>
      <c r="BD446"/>
      <c r="BE446"/>
      <c r="BF446" s="29"/>
      <c r="BG446"/>
    </row>
    <row r="447" spans="2:59" ht="13.2" x14ac:dyDescent="0.25">
      <c r="B447"/>
      <c r="C447" s="173"/>
      <c r="D447" s="173"/>
      <c r="E447"/>
      <c r="F447"/>
      <c r="G447"/>
      <c r="H447"/>
      <c r="I447"/>
      <c r="J447"/>
      <c r="K447"/>
      <c r="L447"/>
      <c r="M447" s="173"/>
      <c r="N447" s="151"/>
      <c r="O447"/>
      <c r="P447"/>
      <c r="Q447"/>
      <c r="R447"/>
      <c r="S447"/>
      <c r="T447"/>
      <c r="U447" s="173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 s="137"/>
      <c r="AR447"/>
      <c r="AS447"/>
      <c r="AT447"/>
      <c r="AU447"/>
      <c r="AV447"/>
      <c r="AW447"/>
      <c r="AX447" s="137"/>
      <c r="AY447"/>
      <c r="AZ447"/>
      <c r="BA447"/>
      <c r="BB447"/>
      <c r="BC447"/>
      <c r="BD447"/>
      <c r="BE447"/>
      <c r="BF447" s="29"/>
      <c r="BG447"/>
    </row>
    <row r="448" spans="2:59" ht="13.2" x14ac:dyDescent="0.25">
      <c r="B448"/>
      <c r="C448" s="173"/>
      <c r="D448" s="173"/>
      <c r="E448"/>
      <c r="F448"/>
      <c r="G448"/>
      <c r="H448"/>
      <c r="I448"/>
      <c r="J448"/>
      <c r="K448"/>
      <c r="L448"/>
      <c r="M448" s="173"/>
      <c r="N448" s="151"/>
      <c r="O448"/>
      <c r="P448"/>
      <c r="Q448"/>
      <c r="R448"/>
      <c r="S448"/>
      <c r="T448"/>
      <c r="U448" s="173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 s="137"/>
      <c r="AR448"/>
      <c r="AS448"/>
      <c r="AT448"/>
      <c r="AU448"/>
      <c r="AV448"/>
      <c r="AW448"/>
      <c r="AX448" s="137"/>
      <c r="AY448"/>
      <c r="AZ448"/>
      <c r="BA448"/>
      <c r="BB448"/>
      <c r="BC448"/>
      <c r="BD448"/>
      <c r="BE448"/>
      <c r="BF448" s="29"/>
      <c r="BG448"/>
    </row>
    <row r="449" spans="2:59" ht="13.2" x14ac:dyDescent="0.25">
      <c r="B449"/>
      <c r="C449" s="173"/>
      <c r="D449" s="173"/>
      <c r="E449"/>
      <c r="F449"/>
      <c r="G449"/>
      <c r="H449"/>
      <c r="I449"/>
      <c r="J449"/>
      <c r="K449"/>
      <c r="L449"/>
      <c r="M449" s="173"/>
      <c r="N449" s="151"/>
      <c r="O449"/>
      <c r="P449"/>
      <c r="Q449"/>
      <c r="R449"/>
      <c r="S449"/>
      <c r="T449"/>
      <c r="U449" s="173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 s="137"/>
      <c r="AR449"/>
      <c r="AS449"/>
      <c r="AT449"/>
      <c r="AU449"/>
      <c r="AV449"/>
      <c r="AW449"/>
      <c r="AX449" s="137"/>
      <c r="AY449"/>
      <c r="AZ449"/>
      <c r="BA449"/>
      <c r="BB449"/>
      <c r="BC449"/>
      <c r="BD449"/>
      <c r="BE449"/>
      <c r="BF449" s="29"/>
      <c r="BG449"/>
    </row>
    <row r="450" spans="2:59" ht="13.2" x14ac:dyDescent="0.25">
      <c r="B450"/>
      <c r="C450" s="173"/>
      <c r="D450" s="173"/>
      <c r="E450"/>
      <c r="F450"/>
      <c r="G450"/>
      <c r="H450"/>
      <c r="I450"/>
      <c r="J450"/>
      <c r="K450"/>
      <c r="L450"/>
      <c r="M450" s="173"/>
      <c r="N450" s="151"/>
      <c r="O450"/>
      <c r="P450"/>
      <c r="Q450"/>
      <c r="R450"/>
      <c r="S450"/>
      <c r="T450"/>
      <c r="U450" s="173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 s="137"/>
      <c r="AR450"/>
      <c r="AS450"/>
      <c r="AT450"/>
      <c r="AU450"/>
      <c r="AV450"/>
      <c r="AW450"/>
      <c r="AX450" s="137"/>
      <c r="AY450"/>
      <c r="AZ450"/>
      <c r="BA450"/>
      <c r="BB450"/>
      <c r="BC450"/>
      <c r="BD450"/>
      <c r="BE450"/>
      <c r="BF450" s="29"/>
      <c r="BG450"/>
    </row>
    <row r="451" spans="2:59" ht="13.2" x14ac:dyDescent="0.25">
      <c r="B451"/>
      <c r="C451" s="173"/>
      <c r="D451" s="173"/>
      <c r="E451"/>
      <c r="F451"/>
      <c r="G451"/>
      <c r="H451"/>
      <c r="I451"/>
      <c r="J451"/>
      <c r="K451"/>
      <c r="L451"/>
      <c r="M451" s="173"/>
      <c r="N451" s="151"/>
      <c r="O451"/>
      <c r="P451"/>
      <c r="Q451"/>
      <c r="R451"/>
      <c r="S451"/>
      <c r="T451"/>
      <c r="U451" s="173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 s="137"/>
      <c r="AR451"/>
      <c r="AS451"/>
      <c r="AT451"/>
      <c r="AU451"/>
      <c r="AV451"/>
      <c r="AW451"/>
      <c r="AX451" s="137"/>
      <c r="AY451"/>
      <c r="AZ451"/>
      <c r="BA451"/>
      <c r="BB451"/>
      <c r="BC451"/>
      <c r="BD451"/>
      <c r="BE451"/>
      <c r="BF451" s="29"/>
      <c r="BG451"/>
    </row>
    <row r="452" spans="2:59" ht="13.2" x14ac:dyDescent="0.25">
      <c r="B452"/>
      <c r="C452" s="173"/>
      <c r="D452" s="173"/>
      <c r="E452"/>
      <c r="F452"/>
      <c r="G452"/>
      <c r="H452"/>
      <c r="I452"/>
      <c r="J452"/>
      <c r="K452"/>
      <c r="L452"/>
      <c r="M452" s="173"/>
      <c r="N452" s="151"/>
      <c r="O452"/>
      <c r="P452"/>
      <c r="Q452"/>
      <c r="R452"/>
      <c r="S452"/>
      <c r="T452"/>
      <c r="U452" s="173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 s="137"/>
      <c r="AR452"/>
      <c r="AS452"/>
      <c r="AT452"/>
      <c r="AU452"/>
      <c r="AV452"/>
      <c r="AW452"/>
      <c r="AX452" s="137"/>
      <c r="AY452"/>
      <c r="AZ452"/>
      <c r="BA452"/>
      <c r="BB452"/>
      <c r="BC452"/>
      <c r="BD452"/>
      <c r="BE452"/>
      <c r="BF452" s="29"/>
      <c r="BG452"/>
    </row>
  </sheetData>
  <mergeCells count="108">
    <mergeCell ref="AS120:AX120"/>
    <mergeCell ref="AS121:AX121"/>
    <mergeCell ref="C116:D116"/>
    <mergeCell ref="C115:D115"/>
    <mergeCell ref="V111:AB111"/>
    <mergeCell ref="BF12:BF16"/>
    <mergeCell ref="AH121:AK121"/>
    <mergeCell ref="AH122:AK122"/>
    <mergeCell ref="AN121:AR121"/>
    <mergeCell ref="AN122:AR122"/>
    <mergeCell ref="AQ111:AW111"/>
    <mergeCell ref="AC111:AI111"/>
    <mergeCell ref="AJ111:AP111"/>
    <mergeCell ref="AN120:AR120"/>
    <mergeCell ref="AH120:AK120"/>
    <mergeCell ref="AN119:AR119"/>
    <mergeCell ref="AH119:AK119"/>
    <mergeCell ref="AN114:AR116"/>
    <mergeCell ref="AH114:AK116"/>
    <mergeCell ref="AH117:AK117"/>
    <mergeCell ref="AH118:AK118"/>
    <mergeCell ref="AN117:AR117"/>
    <mergeCell ref="A55:BD55"/>
    <mergeCell ref="AS117:AX117"/>
    <mergeCell ref="AS118:AX118"/>
    <mergeCell ref="F15:K15"/>
    <mergeCell ref="A12:A16"/>
    <mergeCell ref="A28:BD28"/>
    <mergeCell ref="AS122:AX122"/>
    <mergeCell ref="AS114:AX116"/>
    <mergeCell ref="AX110:BD110"/>
    <mergeCell ref="A71:B71"/>
    <mergeCell ref="A109:N109"/>
    <mergeCell ref="O109:U109"/>
    <mergeCell ref="AC110:AI110"/>
    <mergeCell ref="O110:U110"/>
    <mergeCell ref="V110:AB110"/>
    <mergeCell ref="AX109:BD109"/>
    <mergeCell ref="A108:B108"/>
    <mergeCell ref="A105:B105"/>
    <mergeCell ref="AQ109:AW109"/>
    <mergeCell ref="A72:BD72"/>
    <mergeCell ref="A89:BD89"/>
    <mergeCell ref="A73:BD73"/>
    <mergeCell ref="V109:AB109"/>
    <mergeCell ref="AC109:AI109"/>
    <mergeCell ref="AS119:AX119"/>
    <mergeCell ref="AN118:AR118"/>
    <mergeCell ref="AX111:BD111"/>
    <mergeCell ref="AX14:BD14"/>
    <mergeCell ref="AX15:BC15"/>
    <mergeCell ref="AC14:AI14"/>
    <mergeCell ref="BG12:BG16"/>
    <mergeCell ref="E14:E16"/>
    <mergeCell ref="A51:BD51"/>
    <mergeCell ref="A40:BD40"/>
    <mergeCell ref="A18:BD18"/>
    <mergeCell ref="A29:BD29"/>
    <mergeCell ref="A50:B50"/>
    <mergeCell ref="N12:N16"/>
    <mergeCell ref="O15:T15"/>
    <mergeCell ref="AQ12:BD13"/>
    <mergeCell ref="AC12:AP13"/>
    <mergeCell ref="D12:D16"/>
    <mergeCell ref="AB15:AB16"/>
    <mergeCell ref="AQ15:AV15"/>
    <mergeCell ref="V15:AA15"/>
    <mergeCell ref="A27:B27"/>
    <mergeCell ref="BD15:BD16"/>
    <mergeCell ref="BE12:BE16"/>
    <mergeCell ref="A56:BD56"/>
    <mergeCell ref="A41:BD41"/>
    <mergeCell ref="AJ14:AP14"/>
    <mergeCell ref="L15:M15"/>
    <mergeCell ref="A112:C112"/>
    <mergeCell ref="A113:E113"/>
    <mergeCell ref="A111:N111"/>
    <mergeCell ref="O111:U111"/>
    <mergeCell ref="A114:B114"/>
    <mergeCell ref="C114:D114"/>
    <mergeCell ref="A110:N110"/>
    <mergeCell ref="A88:B88"/>
    <mergeCell ref="AJ110:AP110"/>
    <mergeCell ref="U15:U16"/>
    <mergeCell ref="AQ110:AW110"/>
    <mergeCell ref="A54:B54"/>
    <mergeCell ref="A39:B39"/>
    <mergeCell ref="A17:BD17"/>
    <mergeCell ref="AJ109:AP109"/>
    <mergeCell ref="A1:BD1"/>
    <mergeCell ref="A2:BD2"/>
    <mergeCell ref="AC15:AH15"/>
    <mergeCell ref="AI15:AI16"/>
    <mergeCell ref="AJ15:AO15"/>
    <mergeCell ref="AP15:AP16"/>
    <mergeCell ref="M3:AJ3"/>
    <mergeCell ref="F4:L4"/>
    <mergeCell ref="M4:AW4"/>
    <mergeCell ref="B12:B16"/>
    <mergeCell ref="E12:M12"/>
    <mergeCell ref="AQ14:AW14"/>
    <mergeCell ref="O14:U14"/>
    <mergeCell ref="V14:AB14"/>
    <mergeCell ref="O12:AB13"/>
    <mergeCell ref="C12:C16"/>
    <mergeCell ref="AW15:AW16"/>
    <mergeCell ref="K5:AA5"/>
    <mergeCell ref="F13:M14"/>
  </mergeCells>
  <conditionalFormatting sqref="N18">
    <cfRule type="cellIs" dxfId="8" priority="96" operator="equal">
      <formula>#REF!+#REF!</formula>
    </cfRule>
  </conditionalFormatting>
  <conditionalFormatting sqref="N20:N26 N30:N34 N36:N38 N42:N49 N53 N57:N70 N74:N87 N91:N104 N106:N107">
    <cfRule type="cellIs" dxfId="7" priority="97" operator="equal">
      <formula>#REF!+#REF!</formula>
    </cfRule>
  </conditionalFormatting>
  <conditionalFormatting sqref="O111:BD111">
    <cfRule type="cellIs" dxfId="6" priority="91" operator="lessThan">
      <formula>27</formula>
    </cfRule>
  </conditionalFormatting>
  <conditionalFormatting sqref="BF107">
    <cfRule type="cellIs" dxfId="5" priority="4" operator="notEqual">
      <formula>$N$108</formula>
    </cfRule>
  </conditionalFormatting>
  <printOptions horizontalCentered="1"/>
  <pageMargins left="3.937007874015748E-2" right="3.937007874015748E-2" top="0.19685039370078741" bottom="0.19685039370078741" header="0" footer="0.19685039370078741"/>
  <pageSetup paperSize="9" scale="57" orientation="landscape" r:id="rId1"/>
  <headerFooter>
    <oddFooter>Strona &amp;P</oddFooter>
  </headerFooter>
  <rowBreaks count="1" manualBreakCount="1">
    <brk id="54" max="50" man="1"/>
  </rowBreaks>
  <colBreaks count="1" manualBreakCount="1">
    <brk id="62" max="1048575" man="1"/>
  </col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'Zliczanie dyscyplin'!$A$2:$A$48</xm:f>
          </x14:formula1>
          <xm:sqref>BE42:BE49 BE57:BE70 BE87 BE53 BE30:BE38 BE91:BE104 BE19:BE26 BE74:BE85 BE106 BG107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R51"/>
  <sheetViews>
    <sheetView workbookViewId="0">
      <selection activeCell="E2" sqref="E2"/>
    </sheetView>
  </sheetViews>
  <sheetFormatPr defaultRowHeight="13.2" x14ac:dyDescent="0.25"/>
  <cols>
    <col min="1" max="1" width="30.5546875" customWidth="1"/>
    <col min="2" max="2" width="5.88671875" customWidth="1"/>
    <col min="3" max="3" width="5.44140625" customWidth="1"/>
    <col min="5" max="5" width="6.109375" customWidth="1"/>
    <col min="6" max="6" width="4.109375" customWidth="1"/>
    <col min="8" max="8" width="9.109375" style="92"/>
    <col min="10" max="10" width="15.88671875" customWidth="1"/>
    <col min="14" max="14" width="8.44140625" customWidth="1"/>
  </cols>
  <sheetData>
    <row r="1" spans="1:18" x14ac:dyDescent="0.25">
      <c r="A1" t="s">
        <v>146</v>
      </c>
      <c r="B1" s="1" t="s">
        <v>147</v>
      </c>
      <c r="C1" s="1" t="s">
        <v>148</v>
      </c>
      <c r="D1" s="1" t="s">
        <v>149</v>
      </c>
      <c r="E1" s="1" t="s">
        <v>150</v>
      </c>
      <c r="F1" s="1" t="s">
        <v>151</v>
      </c>
      <c r="G1" s="1" t="s">
        <v>152</v>
      </c>
      <c r="H1" s="91" t="s">
        <v>153</v>
      </c>
      <c r="I1" s="1" t="s">
        <v>154</v>
      </c>
      <c r="N1" t="e">
        <f>SUM(Tabela1[ects razem])</f>
        <v>#REF!</v>
      </c>
    </row>
    <row r="2" spans="1:18" ht="14.4" x14ac:dyDescent="0.25">
      <c r="A2" s="7" t="s">
        <v>155</v>
      </c>
      <c r="B2" s="76">
        <f>COUNTIF('Plan studiów'!BE$19:BE$106,A2)</f>
        <v>0</v>
      </c>
      <c r="C2" t="e">
        <f>SUMIF('Plan studiów'!BE$19:BE$106,A2,'Plan studiów'!#REF!)</f>
        <v>#REF!</v>
      </c>
      <c r="D2">
        <f>COUNTIF('Plan studiów'!BG$19:BG$105,A2)</f>
        <v>0</v>
      </c>
      <c r="E2" t="e">
        <f>SUMIF('Plan studiów'!BG$19:BG$105,A2,'Plan studiów'!#REF!)</f>
        <v>#REF!</v>
      </c>
      <c r="F2">
        <f>Tabela1[[#This Row],[Kolumna2]]+Tabela1[[#This Row],[ilosc wystąpień 1]]</f>
        <v>0</v>
      </c>
      <c r="G2" t="e">
        <f>Tabela1[[#This Row],[Kolumna3]]+Tabela1[[#This Row],[Kolumna4]]</f>
        <v>#REF!</v>
      </c>
      <c r="H2" s="92" t="e">
        <f t="shared" ref="H2:H49" si="0">G2/N$1</f>
        <v>#REF!</v>
      </c>
      <c r="I2" t="e">
        <f t="shared" ref="I2:I49" si="1">TEXT(H2,"0%, ")</f>
        <v>#REF!</v>
      </c>
      <c r="N2" t="str">
        <f>CONCATENATE(A2,A3,A4,A5,A6,A7)</f>
        <v xml:space="preserve">inżynieria biomedyczna  literaturoznawstwo  językoznawstwo  nauki medyczne  historia  informatyka techniczna i telekomunikacja  </v>
      </c>
    </row>
    <row r="3" spans="1:18" ht="19.2" x14ac:dyDescent="0.45">
      <c r="A3" s="7" t="s">
        <v>156</v>
      </c>
      <c r="B3" s="76">
        <f>COUNTIF('Plan studiów'!BE$19:BE$106,A3)</f>
        <v>0</v>
      </c>
      <c r="C3" t="e">
        <f>SUMIF('Plan studiów'!BE$19:BE$106,A3,'Plan studiów'!#REF!)</f>
        <v>#REF!</v>
      </c>
      <c r="D3">
        <f>COUNTIF('Plan studiów'!BG$19:BG$105,A3)</f>
        <v>0</v>
      </c>
      <c r="E3" t="e">
        <f>SUMIF('Plan studiów'!BG$19:BG$105,A3,'Plan studiów'!#REF!)</f>
        <v>#REF!</v>
      </c>
      <c r="F3">
        <f>Tabela1[[#This Row],[Kolumna2]]+Tabela1[[#This Row],[ilosc wystąpień 1]]</f>
        <v>0</v>
      </c>
      <c r="G3" t="e">
        <f>Tabela1[[#This Row],[Kolumna3]]+Tabela1[[#This Row],[Kolumna4]]</f>
        <v>#REF!</v>
      </c>
      <c r="H3" s="92" t="e">
        <f t="shared" si="0"/>
        <v>#REF!</v>
      </c>
      <c r="I3" t="e">
        <f t="shared" si="1"/>
        <v>#REF!</v>
      </c>
      <c r="N3" s="79" t="e">
        <f>IF(H2&gt;0,A2&amp;I2,)&amp;IF(H3&gt;0,A3,)&amp;IF(H4&gt;0,A4,)&amp;IF(H5&gt;0,A5,)&amp;IF(H6&gt;0,A6,)&amp;IF(H7&gt;0,A7,)&amp;IF(H8&gt;0,A8,)&amp;IF(H9&gt;0,A9,)&amp;IF(H10&gt;0,A10,)&amp;IF(H11&gt;0,A11,)</f>
        <v>#REF!</v>
      </c>
    </row>
    <row r="4" spans="1:18" ht="14.4" x14ac:dyDescent="0.25">
      <c r="A4" s="7" t="s">
        <v>157</v>
      </c>
      <c r="B4" s="76">
        <f>COUNTIF('Plan studiów'!BE$19:BE$106,A4)</f>
        <v>0</v>
      </c>
      <c r="C4" t="e">
        <f>SUMIF('Plan studiów'!BE$19:BE$106,A4,'Plan studiów'!#REF!)</f>
        <v>#REF!</v>
      </c>
      <c r="D4">
        <f>COUNTIF('Plan studiów'!BG$19:BG$105,A4)</f>
        <v>0</v>
      </c>
      <c r="E4" t="e">
        <f>SUMIF('Plan studiów'!BG$19:BG$105,A4,'Plan studiów'!#REF!)</f>
        <v>#REF!</v>
      </c>
      <c r="F4">
        <f>Tabela1[[#This Row],[Kolumna2]]+Tabela1[[#This Row],[ilosc wystąpień 1]]</f>
        <v>0</v>
      </c>
      <c r="G4" t="e">
        <f>Tabela1[[#This Row],[Kolumna3]]+Tabela1[[#This Row],[Kolumna4]]</f>
        <v>#REF!</v>
      </c>
      <c r="H4" s="92" t="e">
        <f t="shared" si="0"/>
        <v>#REF!</v>
      </c>
      <c r="I4" t="e">
        <f t="shared" si="1"/>
        <v>#REF!</v>
      </c>
      <c r="N4" t="e">
        <f>IF(H2&gt;0,A2&amp;I2,)&amp;"(wiodąca), "&amp;IF(H3&gt;0,A3&amp;I3,)&amp;IF(H4&gt;0,A4&amp;I4,)&amp;IF(H5&gt;0,A5&amp;I5,)&amp;IF(H6&gt;0,A6&amp;I6,)&amp;IF(H7&gt;0,A7&amp;I7,)&amp;IF(H8&gt;0,A8&amp;I8,)&amp;IF(H9&gt;0,A9&amp;I9,)&amp;IF(H10&gt;0,A10&amp;I10,)&amp;IF(H11&gt;0,A11&amp;I11,)&amp;IF(H12&gt;0,A12&amp;I12,)&amp;IF(H13&gt;0,A13&amp;I13,)&amp;IF(H14&gt;0,A14&amp;I14,)&amp;IF(H15&gt;0,A15&amp;I15,)&amp;IF(H16&gt;0,A16&amp;I16,)&amp;IF(H17&gt;0,A17&amp;I17,)&amp;IF(H18&gt;0,A18&amp;I18,)&amp;IF(H19&gt;0,A19&amp;I19,)&amp;IF(H20&gt;0,A20&amp;I20,)&amp;IF(H21&gt;0,A21&amp;I21,)&amp;IF(H22&gt;0,A22&amp;I22,)&amp;IF(H23&gt;0,A23&amp;I23,)&amp;IF(H24&gt;0,A24&amp;I24,)&amp;IF(H25&gt;0,A25&amp;I25,)&amp;IF(H26&gt;0,A26&amp;I26,)&amp;IF(H27&gt;0,A27&amp;I27,)&amp;IF(H28&gt;0,A28&amp;I28,)&amp;IF(H29&gt;0,A29&amp;I29,)&amp;IF(H30&gt;0,A30&amp;I30,)&amp;IF(H31&gt;0,A31&amp;I31,)&amp;IF(H32&gt;0,A32&amp;I32,)&amp;IF(H33&gt;0,A33&amp;I33,)&amp;IF(H34&gt;0,A34&amp;I34,)&amp;IF(H35&gt;0,A35&amp;I35,)&amp;IF(H36&gt;0,A36&amp;I36,)&amp;IF(H37&gt;0,A37&amp;I37,)&amp;IF(H38&gt;0,A38&amp;I38,)&amp;IF(H39&gt;0,A39&amp;I39,)&amp;IF(H40&gt;0,A40&amp;I40,)&amp;IF(H41&gt;0,A41&amp;I41,)&amp;IF(H42&gt;0,A42&amp;I42,)&amp;IF(H43&gt;0,A43&amp;I43,)&amp;IF(H44&gt;0,A44&amp;I44,)&amp;IF(H45&gt;0,A45&amp;I45,)&amp;IF(H46&gt;0,A46&amp;I46,)&amp;IF(H47&gt;0,A47&amp;I47,)&amp;IF(H48&gt;0,A48&amp;I48,)</f>
        <v>#REF!</v>
      </c>
    </row>
    <row r="5" spans="1:18" ht="14.4" x14ac:dyDescent="0.25">
      <c r="A5" s="7" t="s">
        <v>52</v>
      </c>
      <c r="B5" s="76">
        <f>COUNTIF('Plan studiów'!BE$19:BE$106,A5)</f>
        <v>8</v>
      </c>
      <c r="C5" t="e">
        <f>SUMIF('Plan studiów'!BE$19:BE$106,A5,'Plan studiów'!#REF!)</f>
        <v>#REF!</v>
      </c>
      <c r="D5">
        <f>COUNTIF('Plan studiów'!BG$19:BG$105,A5)</f>
        <v>0</v>
      </c>
      <c r="E5" t="e">
        <f>SUMIF('Plan studiów'!BG$19:BG$105,A5,'Plan studiów'!#REF!)</f>
        <v>#REF!</v>
      </c>
      <c r="F5">
        <f>Tabela1[[#This Row],[Kolumna2]]+Tabela1[[#This Row],[ilosc wystąpień 1]]</f>
        <v>8</v>
      </c>
      <c r="G5" t="e">
        <f>Tabela1[[#This Row],[Kolumna3]]+Tabela1[[#This Row],[Kolumna4]]</f>
        <v>#REF!</v>
      </c>
      <c r="H5" s="92" t="e">
        <f t="shared" si="0"/>
        <v>#REF!</v>
      </c>
      <c r="I5" t="e">
        <f t="shared" si="1"/>
        <v>#REF!</v>
      </c>
      <c r="N5" s="1"/>
      <c r="O5" s="1"/>
      <c r="P5" s="1"/>
      <c r="Q5" s="1"/>
      <c r="R5" s="1"/>
    </row>
    <row r="6" spans="1:18" ht="14.4" x14ac:dyDescent="0.25">
      <c r="A6" s="7" t="s">
        <v>158</v>
      </c>
      <c r="B6" s="76">
        <f>COUNTIF('Plan studiów'!BE$19:BE$106,A6)</f>
        <v>0</v>
      </c>
      <c r="C6" t="e">
        <f>SUMIF('Plan studiów'!BE$19:BE$106,A6,'Plan studiów'!#REF!)</f>
        <v>#REF!</v>
      </c>
      <c r="D6">
        <f>COUNTIF('Plan studiów'!BG$19:BG$105,A6)</f>
        <v>0</v>
      </c>
      <c r="E6" t="e">
        <f>SUMIF('Plan studiów'!BG$19:BG$105,A6,'Plan studiów'!#REF!)</f>
        <v>#REF!</v>
      </c>
      <c r="F6">
        <f>Tabela1[[#This Row],[Kolumna2]]+Tabela1[[#This Row],[ilosc wystąpień 1]]</f>
        <v>0</v>
      </c>
      <c r="G6" t="e">
        <f>Tabela1[[#This Row],[Kolumna3]]+Tabela1[[#This Row],[Kolumna4]]</f>
        <v>#REF!</v>
      </c>
      <c r="H6" s="92" t="e">
        <f t="shared" si="0"/>
        <v>#REF!</v>
      </c>
      <c r="I6" t="e">
        <f t="shared" si="1"/>
        <v>#REF!</v>
      </c>
      <c r="N6" s="1"/>
      <c r="O6" s="1"/>
      <c r="P6" s="1"/>
      <c r="Q6" s="1"/>
      <c r="R6" s="1"/>
    </row>
    <row r="7" spans="1:18" ht="14.4" x14ac:dyDescent="0.25">
      <c r="A7" s="7" t="s">
        <v>159</v>
      </c>
      <c r="B7" s="76">
        <f>COUNTIF('Plan studiów'!BE$19:BE$106,A7)</f>
        <v>0</v>
      </c>
      <c r="C7" t="e">
        <f>SUMIF('Plan studiów'!BE$19:BE$106,A7,'Plan studiów'!#REF!)</f>
        <v>#REF!</v>
      </c>
      <c r="D7">
        <f>COUNTIF('Plan studiów'!BG$19:BG$105,A7)</f>
        <v>0</v>
      </c>
      <c r="E7" t="e">
        <f>SUMIF('Plan studiów'!BG$19:BG$105,A7,'Plan studiów'!#REF!)</f>
        <v>#REF!</v>
      </c>
      <c r="F7">
        <f>Tabela1[[#This Row],[Kolumna2]]+Tabela1[[#This Row],[ilosc wystąpień 1]]</f>
        <v>0</v>
      </c>
      <c r="G7" t="e">
        <f>Tabela1[[#This Row],[Kolumna3]]+Tabela1[[#This Row],[Kolumna4]]</f>
        <v>#REF!</v>
      </c>
      <c r="H7" s="92" t="e">
        <f t="shared" si="0"/>
        <v>#REF!</v>
      </c>
      <c r="I7" t="e">
        <f t="shared" si="1"/>
        <v>#REF!</v>
      </c>
      <c r="N7" s="1"/>
      <c r="O7" s="1"/>
      <c r="P7" s="1"/>
      <c r="Q7" s="1"/>
      <c r="R7" s="1"/>
    </row>
    <row r="8" spans="1:18" ht="14.4" x14ac:dyDescent="0.25">
      <c r="A8" s="7" t="s">
        <v>160</v>
      </c>
      <c r="B8" s="76">
        <f>COUNTIF('Plan studiów'!BE$19:BE$106,A8)</f>
        <v>0</v>
      </c>
      <c r="C8" t="e">
        <f>SUMIF('Plan studiów'!BE$19:BE$106,A8,'Plan studiów'!#REF!)</f>
        <v>#REF!</v>
      </c>
      <c r="D8">
        <f>COUNTIF('Plan studiów'!BG$19:BG$105,A8)</f>
        <v>0</v>
      </c>
      <c r="E8" t="e">
        <f>SUMIF('Plan studiów'!BG$19:BG$105,A8,'Plan studiów'!#REF!)</f>
        <v>#REF!</v>
      </c>
      <c r="F8">
        <f>Tabela1[[#This Row],[Kolumna2]]+Tabela1[[#This Row],[ilosc wystąpień 1]]</f>
        <v>0</v>
      </c>
      <c r="G8" t="e">
        <f>Tabela1[[#This Row],[Kolumna3]]+Tabela1[[#This Row],[Kolumna4]]</f>
        <v>#REF!</v>
      </c>
      <c r="H8" s="92" t="e">
        <f t="shared" si="0"/>
        <v>#REF!</v>
      </c>
      <c r="I8" t="e">
        <f t="shared" si="1"/>
        <v>#REF!</v>
      </c>
      <c r="N8" s="1"/>
      <c r="O8" s="1"/>
      <c r="P8" s="1"/>
      <c r="Q8" s="1"/>
      <c r="R8" s="1"/>
    </row>
    <row r="9" spans="1:18" ht="14.4" x14ac:dyDescent="0.25">
      <c r="A9" s="7" t="s">
        <v>161</v>
      </c>
      <c r="B9" s="76">
        <f>COUNTIF('Plan studiów'!BE$19:BE$106,A9)</f>
        <v>0</v>
      </c>
      <c r="C9" t="e">
        <f>SUMIF('Plan studiów'!BE$19:BE$106,A9,'Plan studiów'!#REF!)</f>
        <v>#REF!</v>
      </c>
      <c r="D9">
        <f>COUNTIF('Plan studiów'!BG$19:BG$105,A9)</f>
        <v>0</v>
      </c>
      <c r="E9" t="e">
        <f>SUMIF('Plan studiów'!BG$19:BG$105,A9,'Plan studiów'!#REF!)</f>
        <v>#REF!</v>
      </c>
      <c r="F9">
        <f>Tabela1[[#This Row],[Kolumna2]]+Tabela1[[#This Row],[ilosc wystąpień 1]]</f>
        <v>0</v>
      </c>
      <c r="G9" t="e">
        <f>Tabela1[[#This Row],[Kolumna3]]+Tabela1[[#This Row],[Kolumna4]]</f>
        <v>#REF!</v>
      </c>
      <c r="H9" s="92" t="e">
        <f t="shared" si="0"/>
        <v>#REF!</v>
      </c>
      <c r="I9" t="e">
        <f t="shared" si="1"/>
        <v>#REF!</v>
      </c>
      <c r="N9" s="1"/>
      <c r="O9" s="1"/>
      <c r="P9" s="1"/>
      <c r="Q9" s="1"/>
      <c r="R9" s="1"/>
    </row>
    <row r="10" spans="1:18" ht="14.4" x14ac:dyDescent="0.25">
      <c r="A10" s="7" t="s">
        <v>162</v>
      </c>
      <c r="B10" s="76">
        <f>COUNTIF('Plan studiów'!BE$19:BE$106,A10)</f>
        <v>0</v>
      </c>
      <c r="C10" t="e">
        <f>SUMIF('Plan studiów'!BE$19:BE$106,A10,'Plan studiów'!#REF!)</f>
        <v>#REF!</v>
      </c>
      <c r="D10">
        <f>COUNTIF('Plan studiów'!BG$19:BG$105,A10)</f>
        <v>0</v>
      </c>
      <c r="E10" t="e">
        <f>SUMIF('Plan studiów'!BG$19:BG$105,A10,'Plan studiów'!#REF!)</f>
        <v>#REF!</v>
      </c>
      <c r="F10">
        <f>Tabela1[[#This Row],[Kolumna2]]+Tabela1[[#This Row],[ilosc wystąpień 1]]</f>
        <v>0</v>
      </c>
      <c r="G10" t="e">
        <f>Tabela1[[#This Row],[Kolumna3]]+Tabela1[[#This Row],[Kolumna4]]</f>
        <v>#REF!</v>
      </c>
      <c r="H10" s="92" t="e">
        <f t="shared" si="0"/>
        <v>#REF!</v>
      </c>
      <c r="I10" t="e">
        <f t="shared" si="1"/>
        <v>#REF!</v>
      </c>
      <c r="N10" s="1"/>
      <c r="O10" s="1"/>
      <c r="P10" s="1"/>
      <c r="Q10" s="1"/>
      <c r="R10" s="1"/>
    </row>
    <row r="11" spans="1:18" ht="14.4" x14ac:dyDescent="0.25">
      <c r="A11" s="7" t="s">
        <v>163</v>
      </c>
      <c r="B11" s="76">
        <f>COUNTIF('Plan studiów'!BE$19:BE$106,A11)</f>
        <v>0</v>
      </c>
      <c r="C11" t="e">
        <f>SUMIF('Plan studiów'!BE$19:BE$106,A11,'Plan studiów'!#REF!)</f>
        <v>#REF!</v>
      </c>
      <c r="D11">
        <f>COUNTIF('Plan studiów'!BG$19:BG$105,A11)</f>
        <v>0</v>
      </c>
      <c r="E11" t="e">
        <f>SUMIF('Plan studiów'!BG$19:BG$105,A11,'Plan studiów'!#REF!)</f>
        <v>#REF!</v>
      </c>
      <c r="F11">
        <f>Tabela1[[#This Row],[Kolumna2]]+Tabela1[[#This Row],[ilosc wystąpień 1]]</f>
        <v>0</v>
      </c>
      <c r="G11" t="e">
        <f>Tabela1[[#This Row],[Kolumna3]]+Tabela1[[#This Row],[Kolumna4]]</f>
        <v>#REF!</v>
      </c>
      <c r="H11" s="92" t="e">
        <f t="shared" si="0"/>
        <v>#REF!</v>
      </c>
      <c r="I11" t="e">
        <f t="shared" si="1"/>
        <v>#REF!</v>
      </c>
      <c r="N11" s="1"/>
      <c r="O11" s="1"/>
      <c r="P11" s="1"/>
      <c r="Q11" s="1"/>
      <c r="R11" s="1"/>
    </row>
    <row r="12" spans="1:18" ht="14.4" x14ac:dyDescent="0.25">
      <c r="A12" s="7" t="s">
        <v>164</v>
      </c>
      <c r="B12" s="76">
        <f>COUNTIF('Plan studiów'!BE$19:BE$106,A12)</f>
        <v>0</v>
      </c>
      <c r="C12" t="e">
        <f>SUMIF('Plan studiów'!BE$19:BE$106,A12,'Plan studiów'!#REF!)</f>
        <v>#REF!</v>
      </c>
      <c r="D12">
        <f>COUNTIF('Plan studiów'!BG$19:BG$105,A12)</f>
        <v>0</v>
      </c>
      <c r="E12" t="e">
        <f>SUMIF('Plan studiów'!BG$19:BG$105,A12,'Plan studiów'!#REF!)</f>
        <v>#REF!</v>
      </c>
      <c r="F12">
        <f>Tabela1[[#This Row],[Kolumna2]]+Tabela1[[#This Row],[ilosc wystąpień 1]]</f>
        <v>0</v>
      </c>
      <c r="G12" t="e">
        <f>Tabela1[[#This Row],[Kolumna3]]+Tabela1[[#This Row],[Kolumna4]]</f>
        <v>#REF!</v>
      </c>
      <c r="H12" s="92" t="e">
        <f t="shared" si="0"/>
        <v>#REF!</v>
      </c>
      <c r="I12" t="e">
        <f t="shared" si="1"/>
        <v>#REF!</v>
      </c>
      <c r="N12" s="1"/>
      <c r="O12" s="1"/>
      <c r="P12" s="1"/>
      <c r="Q12" s="1"/>
      <c r="R12" s="1"/>
    </row>
    <row r="13" spans="1:18" ht="14.4" x14ac:dyDescent="0.25">
      <c r="A13" s="7" t="s">
        <v>165</v>
      </c>
      <c r="B13" s="76">
        <f>COUNTIF('Plan studiów'!BE$19:BE$106,A13)</f>
        <v>0</v>
      </c>
      <c r="C13" t="e">
        <f>SUMIF('Plan studiów'!BE$19:BE$106,A13,'Plan studiów'!#REF!)</f>
        <v>#REF!</v>
      </c>
      <c r="D13">
        <f>COUNTIF('Plan studiów'!BG$19:BG$105,A13)</f>
        <v>0</v>
      </c>
      <c r="E13" t="e">
        <f>SUMIF('Plan studiów'!BG$19:BG$105,A13,'Plan studiów'!#REF!)</f>
        <v>#REF!</v>
      </c>
      <c r="F13">
        <f>Tabela1[[#This Row],[Kolumna2]]+Tabela1[[#This Row],[ilosc wystąpień 1]]</f>
        <v>0</v>
      </c>
      <c r="G13" t="e">
        <f>Tabela1[[#This Row],[Kolumna3]]+Tabela1[[#This Row],[Kolumna4]]</f>
        <v>#REF!</v>
      </c>
      <c r="H13" s="92" t="e">
        <f t="shared" si="0"/>
        <v>#REF!</v>
      </c>
      <c r="I13" t="e">
        <f t="shared" si="1"/>
        <v>#REF!</v>
      </c>
      <c r="N13" s="1"/>
      <c r="O13" s="1"/>
      <c r="P13" s="1"/>
      <c r="Q13" s="1"/>
      <c r="R13" s="1"/>
    </row>
    <row r="14" spans="1:18" ht="14.4" x14ac:dyDescent="0.25">
      <c r="A14" s="7" t="s">
        <v>166</v>
      </c>
      <c r="B14" s="76">
        <f>COUNTIF('Plan studiów'!BE$19:BE$106,A14)</f>
        <v>0</v>
      </c>
      <c r="C14" t="e">
        <f>SUMIF('Plan studiów'!BE$19:BE$106,A14,'Plan studiów'!#REF!)</f>
        <v>#REF!</v>
      </c>
      <c r="D14">
        <f>COUNTIF('Plan studiów'!BG$19:BG$105,A14)</f>
        <v>0</v>
      </c>
      <c r="E14" t="e">
        <f>SUMIF('Plan studiów'!BG$19:BG$105,A14,'Plan studiów'!#REF!)</f>
        <v>#REF!</v>
      </c>
      <c r="F14">
        <f>Tabela1[[#This Row],[Kolumna2]]+Tabela1[[#This Row],[ilosc wystąpień 1]]</f>
        <v>0</v>
      </c>
      <c r="G14" t="e">
        <f>Tabela1[[#This Row],[Kolumna3]]+Tabela1[[#This Row],[Kolumna4]]</f>
        <v>#REF!</v>
      </c>
      <c r="H14" s="92" t="e">
        <f t="shared" si="0"/>
        <v>#REF!</v>
      </c>
      <c r="I14" t="e">
        <f t="shared" si="1"/>
        <v>#REF!</v>
      </c>
      <c r="N14" s="1"/>
      <c r="O14" s="1"/>
      <c r="P14" s="1"/>
      <c r="Q14" s="1"/>
      <c r="R14" s="1"/>
    </row>
    <row r="15" spans="1:18" ht="14.4" x14ac:dyDescent="0.25">
      <c r="A15" s="7" t="s">
        <v>167</v>
      </c>
      <c r="B15" s="76">
        <f>COUNTIF('Plan studiów'!BE$19:BE$106,A15)</f>
        <v>0</v>
      </c>
      <c r="C15" t="e">
        <f>SUMIF('Plan studiów'!BE$19:BE$106,A15,'Plan studiów'!#REF!)</f>
        <v>#REF!</v>
      </c>
      <c r="D15">
        <f>COUNTIF('Plan studiów'!BG$19:BG$105,A15)</f>
        <v>0</v>
      </c>
      <c r="E15" t="e">
        <f>SUMIF('Plan studiów'!BG$19:BG$105,A15,'Plan studiów'!#REF!)</f>
        <v>#REF!</v>
      </c>
      <c r="F15">
        <f>Tabela1[[#This Row],[Kolumna2]]+Tabela1[[#This Row],[ilosc wystąpień 1]]</f>
        <v>0</v>
      </c>
      <c r="G15" t="e">
        <f>Tabela1[[#This Row],[Kolumna3]]+Tabela1[[#This Row],[Kolumna4]]</f>
        <v>#REF!</v>
      </c>
      <c r="H15" s="92" t="e">
        <f t="shared" si="0"/>
        <v>#REF!</v>
      </c>
      <c r="I15" t="e">
        <f t="shared" si="1"/>
        <v>#REF!</v>
      </c>
      <c r="N15" s="1"/>
      <c r="O15" s="1"/>
      <c r="P15" s="1"/>
      <c r="Q15" s="1"/>
      <c r="R15" s="1"/>
    </row>
    <row r="16" spans="1:18" ht="14.4" x14ac:dyDescent="0.25">
      <c r="A16" s="7" t="s">
        <v>168</v>
      </c>
      <c r="B16" s="76">
        <f>COUNTIF('Plan studiów'!BE$19:BE$106,A16)</f>
        <v>0</v>
      </c>
      <c r="C16" t="e">
        <f>SUMIF('Plan studiów'!BE$19:BE$106,A16,'Plan studiów'!#REF!)</f>
        <v>#REF!</v>
      </c>
      <c r="D16">
        <f>COUNTIF('Plan studiów'!BG$19:BG$105,A16)</f>
        <v>0</v>
      </c>
      <c r="E16" t="e">
        <f>SUMIF('Plan studiów'!BG$19:BG$105,A16,'Plan studiów'!#REF!)</f>
        <v>#REF!</v>
      </c>
      <c r="F16">
        <f>Tabela1[[#This Row],[Kolumna2]]+Tabela1[[#This Row],[ilosc wystąpień 1]]</f>
        <v>0</v>
      </c>
      <c r="G16" t="e">
        <f>Tabela1[[#This Row],[Kolumna3]]+Tabela1[[#This Row],[Kolumna4]]</f>
        <v>#REF!</v>
      </c>
      <c r="H16" s="92" t="e">
        <f t="shared" si="0"/>
        <v>#REF!</v>
      </c>
      <c r="I16" t="e">
        <f t="shared" si="1"/>
        <v>#REF!</v>
      </c>
      <c r="N16" s="1"/>
      <c r="O16" s="1"/>
      <c r="P16" s="1"/>
      <c r="Q16" s="1"/>
      <c r="R16" s="1"/>
    </row>
    <row r="17" spans="1:18" ht="14.4" x14ac:dyDescent="0.25">
      <c r="A17" s="7" t="s">
        <v>169</v>
      </c>
      <c r="B17" s="76">
        <f>COUNTIF('Plan studiów'!BE$19:BE$106,A17)</f>
        <v>0</v>
      </c>
      <c r="C17" t="e">
        <f>SUMIF('Plan studiów'!BE$19:BE$106,A17,'Plan studiów'!#REF!)</f>
        <v>#REF!</v>
      </c>
      <c r="D17">
        <f>COUNTIF('Plan studiów'!BG$19:BG$105,A17)</f>
        <v>0</v>
      </c>
      <c r="E17" t="e">
        <f>SUMIF('Plan studiów'!BG$19:BG$105,A17,'Plan studiów'!#REF!)</f>
        <v>#REF!</v>
      </c>
      <c r="F17">
        <f>Tabela1[[#This Row],[Kolumna2]]+Tabela1[[#This Row],[ilosc wystąpień 1]]</f>
        <v>0</v>
      </c>
      <c r="G17" t="e">
        <f>Tabela1[[#This Row],[Kolumna3]]+Tabela1[[#This Row],[Kolumna4]]</f>
        <v>#REF!</v>
      </c>
      <c r="H17" s="92" t="e">
        <f t="shared" si="0"/>
        <v>#REF!</v>
      </c>
      <c r="I17" t="e">
        <f t="shared" si="1"/>
        <v>#REF!</v>
      </c>
      <c r="N17" s="1"/>
      <c r="O17" s="1"/>
      <c r="P17" s="1"/>
      <c r="Q17" s="1"/>
      <c r="R17" s="1"/>
    </row>
    <row r="18" spans="1:18" ht="14.4" x14ac:dyDescent="0.25">
      <c r="A18" s="7" t="s">
        <v>170</v>
      </c>
      <c r="B18" s="76">
        <f>COUNTIF('Plan studiów'!BE$19:BE$106,A18)</f>
        <v>0</v>
      </c>
      <c r="C18" t="e">
        <f>SUMIF('Plan studiów'!BE$19:BE$106,A18,'Plan studiów'!#REF!)</f>
        <v>#REF!</v>
      </c>
      <c r="D18">
        <f>COUNTIF('Plan studiów'!BG$19:BG$105,A18)</f>
        <v>0</v>
      </c>
      <c r="E18" t="e">
        <f>SUMIF('Plan studiów'!BG$19:BG$105,A18,'Plan studiów'!#REF!)</f>
        <v>#REF!</v>
      </c>
      <c r="F18">
        <f>Tabela1[[#This Row],[Kolumna2]]+Tabela1[[#This Row],[ilosc wystąpień 1]]</f>
        <v>0</v>
      </c>
      <c r="G18" t="e">
        <f>Tabela1[[#This Row],[Kolumna3]]+Tabela1[[#This Row],[Kolumna4]]</f>
        <v>#REF!</v>
      </c>
      <c r="H18" s="92" t="e">
        <f t="shared" si="0"/>
        <v>#REF!</v>
      </c>
      <c r="I18" t="e">
        <f t="shared" si="1"/>
        <v>#REF!</v>
      </c>
      <c r="N18" s="1"/>
      <c r="O18" s="1"/>
      <c r="P18" s="1"/>
      <c r="Q18" s="1"/>
      <c r="R18" s="1"/>
    </row>
    <row r="19" spans="1:18" ht="14.4" x14ac:dyDescent="0.25">
      <c r="A19" s="7" t="s">
        <v>171</v>
      </c>
      <c r="B19" s="76">
        <f>COUNTIF('Plan studiów'!BE$19:BE$106,A19)</f>
        <v>0</v>
      </c>
      <c r="C19" t="e">
        <f>SUMIF('Plan studiów'!BE$19:BE$106,A19,'Plan studiów'!#REF!)</f>
        <v>#REF!</v>
      </c>
      <c r="D19">
        <f>COUNTIF('Plan studiów'!BG$19:BG$105,A19)</f>
        <v>0</v>
      </c>
      <c r="E19" t="e">
        <f>SUMIF('Plan studiów'!BG$19:BG$105,A19,'Plan studiów'!#REF!)</f>
        <v>#REF!</v>
      </c>
      <c r="F19">
        <f>Tabela1[[#This Row],[Kolumna2]]+Tabela1[[#This Row],[ilosc wystąpień 1]]</f>
        <v>0</v>
      </c>
      <c r="G19" t="e">
        <f>Tabela1[[#This Row],[Kolumna3]]+Tabela1[[#This Row],[Kolumna4]]</f>
        <v>#REF!</v>
      </c>
      <c r="H19" s="92" t="e">
        <f t="shared" si="0"/>
        <v>#REF!</v>
      </c>
      <c r="I19" t="e">
        <f t="shared" si="1"/>
        <v>#REF!</v>
      </c>
      <c r="N19" s="1"/>
      <c r="O19" s="1"/>
      <c r="P19" s="1"/>
      <c r="Q19" s="1"/>
      <c r="R19" s="1"/>
    </row>
    <row r="20" spans="1:18" ht="14.4" x14ac:dyDescent="0.25">
      <c r="A20" s="7" t="s">
        <v>172</v>
      </c>
      <c r="B20" s="76">
        <f>COUNTIF('Plan studiów'!BE$19:BE$106,A20)</f>
        <v>0</v>
      </c>
      <c r="C20" t="e">
        <f>SUMIF('Plan studiów'!BE$19:BE$106,A20,'Plan studiów'!#REF!)</f>
        <v>#REF!</v>
      </c>
      <c r="D20">
        <f>COUNTIF('Plan studiów'!BG$19:BG$105,A20)</f>
        <v>0</v>
      </c>
      <c r="E20" t="e">
        <f>SUMIF('Plan studiów'!BG$19:BG$105,A20,'Plan studiów'!#REF!)</f>
        <v>#REF!</v>
      </c>
      <c r="F20">
        <f>Tabela1[[#This Row],[Kolumna2]]+Tabela1[[#This Row],[ilosc wystąpień 1]]</f>
        <v>0</v>
      </c>
      <c r="G20" t="e">
        <f>Tabela1[[#This Row],[Kolumna3]]+Tabela1[[#This Row],[Kolumna4]]</f>
        <v>#REF!</v>
      </c>
      <c r="H20" s="92" t="e">
        <f t="shared" si="0"/>
        <v>#REF!</v>
      </c>
      <c r="I20" t="e">
        <f t="shared" si="1"/>
        <v>#REF!</v>
      </c>
      <c r="N20" s="1"/>
      <c r="O20" s="1"/>
      <c r="P20" s="1"/>
      <c r="Q20" s="1"/>
      <c r="R20" s="1"/>
    </row>
    <row r="21" spans="1:18" ht="14.4" x14ac:dyDescent="0.25">
      <c r="A21" s="7" t="s">
        <v>173</v>
      </c>
      <c r="B21" s="76">
        <f>COUNTIF('Plan studiów'!BE$19:BE$106,A21)</f>
        <v>0</v>
      </c>
      <c r="C21" t="e">
        <f>SUMIF('Plan studiów'!BE$19:BE$106,A21,'Plan studiów'!#REF!)</f>
        <v>#REF!</v>
      </c>
      <c r="D21">
        <f>COUNTIF('Plan studiów'!BG$19:BG$105,A21)</f>
        <v>0</v>
      </c>
      <c r="E21" t="e">
        <f>SUMIF('Plan studiów'!BG$19:BG$105,A21,'Plan studiów'!#REF!)</f>
        <v>#REF!</v>
      </c>
      <c r="F21">
        <f>Tabela1[[#This Row],[Kolumna2]]+Tabela1[[#This Row],[ilosc wystąpień 1]]</f>
        <v>0</v>
      </c>
      <c r="G21" t="e">
        <f>Tabela1[[#This Row],[Kolumna3]]+Tabela1[[#This Row],[Kolumna4]]</f>
        <v>#REF!</v>
      </c>
      <c r="H21" s="92" t="e">
        <f t="shared" si="0"/>
        <v>#REF!</v>
      </c>
      <c r="I21" t="e">
        <f t="shared" si="1"/>
        <v>#REF!</v>
      </c>
      <c r="N21" s="1"/>
      <c r="O21" s="1"/>
      <c r="P21" s="1"/>
      <c r="Q21" s="1"/>
      <c r="R21" s="1"/>
    </row>
    <row r="22" spans="1:18" ht="14.4" x14ac:dyDescent="0.25">
      <c r="A22" s="7" t="s">
        <v>68</v>
      </c>
      <c r="B22" s="76">
        <f>COUNTIF('Plan studiów'!BE$19:BE$106,A22)</f>
        <v>62</v>
      </c>
      <c r="C22" t="e">
        <f>SUMIF('Plan studiów'!BE$19:BE$106,A22,'Plan studiów'!#REF!)</f>
        <v>#REF!</v>
      </c>
      <c r="D22">
        <f>COUNTIF('Plan studiów'!BG$19:BG$105,A22)</f>
        <v>0</v>
      </c>
      <c r="E22" t="e">
        <f>SUMIF('Plan studiów'!BG$19:BG$105,A22,'Plan studiów'!#REF!)</f>
        <v>#REF!</v>
      </c>
      <c r="F22">
        <f>Tabela1[[#This Row],[Kolumna2]]+Tabela1[[#This Row],[ilosc wystąpień 1]]</f>
        <v>62</v>
      </c>
      <c r="G22" t="e">
        <f>Tabela1[[#This Row],[Kolumna3]]+Tabela1[[#This Row],[Kolumna4]]</f>
        <v>#REF!</v>
      </c>
      <c r="H22" s="92" t="e">
        <f t="shared" si="0"/>
        <v>#REF!</v>
      </c>
      <c r="I22" t="e">
        <f t="shared" si="1"/>
        <v>#REF!</v>
      </c>
      <c r="N22" s="1"/>
      <c r="O22" s="1"/>
      <c r="P22" s="1"/>
      <c r="Q22" s="1"/>
      <c r="R22" s="1"/>
    </row>
    <row r="23" spans="1:18" ht="14.4" x14ac:dyDescent="0.25">
      <c r="A23" s="7" t="s">
        <v>174</v>
      </c>
      <c r="B23" s="76">
        <f>COUNTIF('Plan studiów'!BE$19:BE$106,A23)</f>
        <v>0</v>
      </c>
      <c r="C23" t="e">
        <f>SUMIF('Plan studiów'!BE$19:BE$106,A23,'Plan studiów'!#REF!)</f>
        <v>#REF!</v>
      </c>
      <c r="D23">
        <f>COUNTIF('Plan studiów'!BG$19:BG$105,A23)</f>
        <v>0</v>
      </c>
      <c r="E23" t="e">
        <f>SUMIF('Plan studiów'!BG$19:BG$105,A23,'Plan studiów'!#REF!)</f>
        <v>#REF!</v>
      </c>
      <c r="F23">
        <f>Tabela1[[#This Row],[Kolumna2]]+Tabela1[[#This Row],[ilosc wystąpień 1]]</f>
        <v>0</v>
      </c>
      <c r="G23" t="e">
        <f>Tabela1[[#This Row],[Kolumna3]]+Tabela1[[#This Row],[Kolumna4]]</f>
        <v>#REF!</v>
      </c>
      <c r="H23" s="92" t="e">
        <f t="shared" si="0"/>
        <v>#REF!</v>
      </c>
      <c r="I23" t="e">
        <f t="shared" si="1"/>
        <v>#REF!</v>
      </c>
      <c r="N23" s="1"/>
      <c r="O23" s="1"/>
      <c r="P23" s="1"/>
      <c r="Q23" s="1"/>
      <c r="R23" s="1"/>
    </row>
    <row r="24" spans="1:18" ht="14.4" x14ac:dyDescent="0.25">
      <c r="A24" s="7" t="s">
        <v>175</v>
      </c>
      <c r="B24" s="76">
        <f>COUNTIF('Plan studiów'!BE$19:BE$106,A24)</f>
        <v>0</v>
      </c>
      <c r="C24" t="e">
        <f>SUMIF('Plan studiów'!BE$19:BE$106,A24,'Plan studiów'!#REF!)</f>
        <v>#REF!</v>
      </c>
      <c r="D24">
        <f>COUNTIF('Plan studiów'!BG$19:BG$105,A24)</f>
        <v>0</v>
      </c>
      <c r="E24" t="e">
        <f>SUMIF('Plan studiów'!BG$19:BG$105,A24,'Plan studiów'!#REF!)</f>
        <v>#REF!</v>
      </c>
      <c r="F24">
        <f>Tabela1[[#This Row],[Kolumna2]]+Tabela1[[#This Row],[ilosc wystąpień 1]]</f>
        <v>0</v>
      </c>
      <c r="G24" t="e">
        <f>Tabela1[[#This Row],[Kolumna3]]+Tabela1[[#This Row],[Kolumna4]]</f>
        <v>#REF!</v>
      </c>
      <c r="H24" s="92" t="e">
        <f t="shared" si="0"/>
        <v>#REF!</v>
      </c>
      <c r="I24" t="e">
        <f t="shared" si="1"/>
        <v>#REF!</v>
      </c>
      <c r="N24" s="1"/>
      <c r="O24" s="1"/>
      <c r="P24" s="1"/>
      <c r="Q24" s="1"/>
      <c r="R24" s="1"/>
    </row>
    <row r="25" spans="1:18" ht="14.4" x14ac:dyDescent="0.25">
      <c r="A25" s="7" t="s">
        <v>176</v>
      </c>
      <c r="B25" s="76">
        <f>COUNTIF('Plan studiów'!BE$19:BE$106,A25)</f>
        <v>0</v>
      </c>
      <c r="C25" t="e">
        <f>SUMIF('Plan studiów'!BE$19:BE$106,A25,'Plan studiów'!#REF!)</f>
        <v>#REF!</v>
      </c>
      <c r="D25">
        <f>COUNTIF('Plan studiów'!BG$19:BG$105,A25)</f>
        <v>0</v>
      </c>
      <c r="E25" t="e">
        <f>SUMIF('Plan studiów'!BG$19:BG$105,A25,'Plan studiów'!#REF!)</f>
        <v>#REF!</v>
      </c>
      <c r="F25">
        <f>Tabela1[[#This Row],[Kolumna2]]+Tabela1[[#This Row],[ilosc wystąpień 1]]</f>
        <v>0</v>
      </c>
      <c r="G25" t="e">
        <f>Tabela1[[#This Row],[Kolumna3]]+Tabela1[[#This Row],[Kolumna4]]</f>
        <v>#REF!</v>
      </c>
      <c r="H25" s="92" t="e">
        <f t="shared" si="0"/>
        <v>#REF!</v>
      </c>
      <c r="I25" t="e">
        <f t="shared" si="1"/>
        <v>#REF!</v>
      </c>
      <c r="N25" s="1"/>
      <c r="O25" s="1"/>
      <c r="P25" s="1"/>
      <c r="Q25" s="1"/>
      <c r="R25" s="1"/>
    </row>
    <row r="26" spans="1:18" ht="14.4" x14ac:dyDescent="0.25">
      <c r="A26" s="7" t="s">
        <v>177</v>
      </c>
      <c r="B26" s="76">
        <f>COUNTIF('Plan studiów'!BE$19:BE$106,A26)</f>
        <v>0</v>
      </c>
      <c r="C26" t="e">
        <f>SUMIF('Plan studiów'!BE$19:BE$106,A26,'Plan studiów'!#REF!)</f>
        <v>#REF!</v>
      </c>
      <c r="D26">
        <f>COUNTIF('Plan studiów'!BG$19:BG$105,A26)</f>
        <v>0</v>
      </c>
      <c r="E26" t="e">
        <f>SUMIF('Plan studiów'!BG$19:BG$105,A26,'Plan studiów'!#REF!)</f>
        <v>#REF!</v>
      </c>
      <c r="F26">
        <f>Tabela1[[#This Row],[Kolumna2]]+Tabela1[[#This Row],[ilosc wystąpień 1]]</f>
        <v>0</v>
      </c>
      <c r="G26" t="e">
        <f>Tabela1[[#This Row],[Kolumna3]]+Tabela1[[#This Row],[Kolumna4]]</f>
        <v>#REF!</v>
      </c>
      <c r="H26" s="92" t="e">
        <f t="shared" si="0"/>
        <v>#REF!</v>
      </c>
      <c r="I26" t="e">
        <f t="shared" si="1"/>
        <v>#REF!</v>
      </c>
      <c r="N26" s="1"/>
      <c r="O26" s="1"/>
      <c r="P26" s="1"/>
      <c r="Q26" s="1"/>
      <c r="R26" s="1"/>
    </row>
    <row r="27" spans="1:18" ht="14.4" x14ac:dyDescent="0.25">
      <c r="A27" s="7" t="s">
        <v>178</v>
      </c>
      <c r="B27" s="76">
        <f>COUNTIF('Plan studiów'!BE$19:BE$106,A27)</f>
        <v>0</v>
      </c>
      <c r="C27" t="e">
        <f>SUMIF('Plan studiów'!BE$19:BE$106,A27,'Plan studiów'!#REF!)</f>
        <v>#REF!</v>
      </c>
      <c r="D27">
        <f>COUNTIF('Plan studiów'!BG$19:BG$105,A27)</f>
        <v>0</v>
      </c>
      <c r="E27" t="e">
        <f>SUMIF('Plan studiów'!BG$19:BG$105,A27,'Plan studiów'!#REF!)</f>
        <v>#REF!</v>
      </c>
      <c r="F27">
        <f>Tabela1[[#This Row],[Kolumna2]]+Tabela1[[#This Row],[ilosc wystąpień 1]]</f>
        <v>0</v>
      </c>
      <c r="G27" t="e">
        <f>Tabela1[[#This Row],[Kolumna3]]+Tabela1[[#This Row],[Kolumna4]]</f>
        <v>#REF!</v>
      </c>
      <c r="H27" s="92" t="e">
        <f t="shared" si="0"/>
        <v>#REF!</v>
      </c>
      <c r="I27" t="e">
        <f t="shared" si="1"/>
        <v>#REF!</v>
      </c>
      <c r="N27" s="1"/>
      <c r="O27" s="1"/>
      <c r="P27" s="1"/>
      <c r="Q27" s="1"/>
      <c r="R27" s="1"/>
    </row>
    <row r="28" spans="1:18" ht="14.4" x14ac:dyDescent="0.25">
      <c r="A28" s="7" t="s">
        <v>179</v>
      </c>
      <c r="B28" s="76">
        <f>COUNTIF('Plan studiów'!BE$19:BE$106,A28)</f>
        <v>0</v>
      </c>
      <c r="C28" t="e">
        <f>SUMIF('Plan studiów'!BE$19:BE$106,A28,'Plan studiów'!#REF!)</f>
        <v>#REF!</v>
      </c>
      <c r="D28">
        <f>COUNTIF('Plan studiów'!BG$19:BG$105,A28)</f>
        <v>0</v>
      </c>
      <c r="E28" t="e">
        <f>SUMIF('Plan studiów'!BG$19:BG$105,A28,'Plan studiów'!#REF!)</f>
        <v>#REF!</v>
      </c>
      <c r="F28">
        <f>Tabela1[[#This Row],[Kolumna2]]+Tabela1[[#This Row],[ilosc wystąpień 1]]</f>
        <v>0</v>
      </c>
      <c r="G28" t="e">
        <f>Tabela1[[#This Row],[Kolumna3]]+Tabela1[[#This Row],[Kolumna4]]</f>
        <v>#REF!</v>
      </c>
      <c r="H28" s="92" t="e">
        <f t="shared" si="0"/>
        <v>#REF!</v>
      </c>
      <c r="I28" t="e">
        <f t="shared" si="1"/>
        <v>#REF!</v>
      </c>
      <c r="N28" s="1"/>
      <c r="O28" s="1"/>
      <c r="P28" s="1"/>
      <c r="Q28" s="1"/>
      <c r="R28" s="1"/>
    </row>
    <row r="29" spans="1:18" ht="14.4" x14ac:dyDescent="0.25">
      <c r="A29" s="7" t="s">
        <v>180</v>
      </c>
      <c r="B29" s="76">
        <f>COUNTIF('Plan studiów'!BE$19:BE$106,A29)</f>
        <v>0</v>
      </c>
      <c r="C29" t="e">
        <f>SUMIF('Plan studiów'!BE$19:BE$106,A29,'Plan studiów'!#REF!)</f>
        <v>#REF!</v>
      </c>
      <c r="D29">
        <f>COUNTIF('Plan studiów'!BG$19:BG$105,A29)</f>
        <v>0</v>
      </c>
      <c r="E29" t="e">
        <f>SUMIF('Plan studiów'!BG$19:BG$105,A29,'Plan studiów'!#REF!)</f>
        <v>#REF!</v>
      </c>
      <c r="F29">
        <f>Tabela1[[#This Row],[Kolumna2]]+Tabela1[[#This Row],[ilosc wystąpień 1]]</f>
        <v>0</v>
      </c>
      <c r="G29" t="e">
        <f>Tabela1[[#This Row],[Kolumna3]]+Tabela1[[#This Row],[Kolumna4]]</f>
        <v>#REF!</v>
      </c>
      <c r="H29" s="92" t="e">
        <f t="shared" si="0"/>
        <v>#REF!</v>
      </c>
      <c r="I29" t="e">
        <f t="shared" si="1"/>
        <v>#REF!</v>
      </c>
      <c r="N29" s="1"/>
      <c r="O29" s="1"/>
      <c r="P29" s="1"/>
      <c r="Q29" s="1"/>
      <c r="R29" s="1"/>
    </row>
    <row r="30" spans="1:18" ht="14.4" x14ac:dyDescent="0.25">
      <c r="A30" s="7" t="s">
        <v>181</v>
      </c>
      <c r="B30" s="76">
        <f>COUNTIF('Plan studiów'!BE$19:BE$106,A30)</f>
        <v>0</v>
      </c>
      <c r="C30" t="e">
        <f>SUMIF('Plan studiów'!BE$19:BE$106,A30,'Plan studiów'!#REF!)</f>
        <v>#REF!</v>
      </c>
      <c r="D30">
        <f>COUNTIF('Plan studiów'!BG$19:BG$105,A30)</f>
        <v>0</v>
      </c>
      <c r="E30" t="e">
        <f>SUMIF('Plan studiów'!BG$19:BG$105,A30,'Plan studiów'!#REF!)</f>
        <v>#REF!</v>
      </c>
      <c r="F30">
        <f>Tabela1[[#This Row],[Kolumna2]]+Tabela1[[#This Row],[ilosc wystąpień 1]]</f>
        <v>0</v>
      </c>
      <c r="G30" t="e">
        <f>Tabela1[[#This Row],[Kolumna3]]+Tabela1[[#This Row],[Kolumna4]]</f>
        <v>#REF!</v>
      </c>
      <c r="H30" s="92" t="e">
        <f t="shared" si="0"/>
        <v>#REF!</v>
      </c>
      <c r="I30" t="e">
        <f t="shared" si="1"/>
        <v>#REF!</v>
      </c>
      <c r="N30" s="1"/>
      <c r="O30" s="1"/>
      <c r="P30" s="1"/>
      <c r="Q30" s="1"/>
      <c r="R30" s="1"/>
    </row>
    <row r="31" spans="1:18" ht="14.4" x14ac:dyDescent="0.25">
      <c r="A31" s="7" t="s">
        <v>182</v>
      </c>
      <c r="B31" s="76">
        <f>COUNTIF('Plan studiów'!BE$19:BE$106,A31)</f>
        <v>0</v>
      </c>
      <c r="C31" t="e">
        <f>SUMIF('Plan studiów'!BE$19:BE$106,A31,'Plan studiów'!#REF!)</f>
        <v>#REF!</v>
      </c>
      <c r="D31">
        <f>COUNTIF('Plan studiów'!BG$19:BG$105,A31)</f>
        <v>0</v>
      </c>
      <c r="E31" t="e">
        <f>SUMIF('Plan studiów'!BG$19:BG$105,A31,'Plan studiów'!#REF!)</f>
        <v>#REF!</v>
      </c>
      <c r="F31">
        <f>Tabela1[[#This Row],[Kolumna2]]+Tabela1[[#This Row],[ilosc wystąpień 1]]</f>
        <v>0</v>
      </c>
      <c r="G31" t="e">
        <f>Tabela1[[#This Row],[Kolumna3]]+Tabela1[[#This Row],[Kolumna4]]</f>
        <v>#REF!</v>
      </c>
      <c r="H31" s="92" t="e">
        <f t="shared" si="0"/>
        <v>#REF!</v>
      </c>
      <c r="I31" t="e">
        <f t="shared" si="1"/>
        <v>#REF!</v>
      </c>
      <c r="N31" s="1"/>
      <c r="O31" s="1"/>
      <c r="P31" s="1"/>
      <c r="Q31" s="1"/>
      <c r="R31" s="1"/>
    </row>
    <row r="32" spans="1:18" ht="14.4" x14ac:dyDescent="0.25">
      <c r="A32" s="7" t="s">
        <v>183</v>
      </c>
      <c r="B32" s="76">
        <f>COUNTIF('Plan studiów'!BE$19:BE$106,A32)</f>
        <v>0</v>
      </c>
      <c r="C32" t="e">
        <f>SUMIF('Plan studiów'!BE$19:BE$106,A32,'Plan studiów'!#REF!)</f>
        <v>#REF!</v>
      </c>
      <c r="D32">
        <f>COUNTIF('Plan studiów'!BG$19:BG$105,A32)</f>
        <v>0</v>
      </c>
      <c r="E32" t="e">
        <f>SUMIF('Plan studiów'!BG$19:BG$105,A32,'Plan studiów'!#REF!)</f>
        <v>#REF!</v>
      </c>
      <c r="F32">
        <f>Tabela1[[#This Row],[Kolumna2]]+Tabela1[[#This Row],[ilosc wystąpień 1]]</f>
        <v>0</v>
      </c>
      <c r="G32" t="e">
        <f>Tabela1[[#This Row],[Kolumna3]]+Tabela1[[#This Row],[Kolumna4]]</f>
        <v>#REF!</v>
      </c>
      <c r="H32" s="92" t="e">
        <f t="shared" si="0"/>
        <v>#REF!</v>
      </c>
      <c r="I32" t="e">
        <f t="shared" si="1"/>
        <v>#REF!</v>
      </c>
      <c r="N32" s="1"/>
      <c r="O32" s="1"/>
      <c r="P32" s="1"/>
      <c r="Q32" s="1"/>
      <c r="R32" s="1"/>
    </row>
    <row r="33" spans="1:18" ht="14.4" x14ac:dyDescent="0.25">
      <c r="A33" s="7" t="s">
        <v>184</v>
      </c>
      <c r="B33" s="76">
        <f>COUNTIF('Plan studiów'!BE$19:BE$106,A33)</f>
        <v>0</v>
      </c>
      <c r="C33" t="e">
        <f>SUMIF('Plan studiów'!BE$19:BE$106,A33,'Plan studiów'!#REF!)</f>
        <v>#REF!</v>
      </c>
      <c r="D33">
        <f>COUNTIF('Plan studiów'!BG$19:BG$105,A33)</f>
        <v>0</v>
      </c>
      <c r="E33" t="e">
        <f>SUMIF('Plan studiów'!BG$19:BG$105,A33,'Plan studiów'!#REF!)</f>
        <v>#REF!</v>
      </c>
      <c r="F33">
        <f>Tabela1[[#This Row],[Kolumna2]]+Tabela1[[#This Row],[ilosc wystąpień 1]]</f>
        <v>0</v>
      </c>
      <c r="G33" t="e">
        <f>Tabela1[[#This Row],[Kolumna3]]+Tabela1[[#This Row],[Kolumna4]]</f>
        <v>#REF!</v>
      </c>
      <c r="H33" s="92" t="e">
        <f t="shared" si="0"/>
        <v>#REF!</v>
      </c>
      <c r="I33" t="e">
        <f t="shared" si="1"/>
        <v>#REF!</v>
      </c>
      <c r="N33" s="1"/>
      <c r="O33" s="1"/>
      <c r="P33" s="1"/>
      <c r="Q33" s="1"/>
      <c r="R33" s="1"/>
    </row>
    <row r="34" spans="1:18" ht="14.4" x14ac:dyDescent="0.25">
      <c r="A34" s="7" t="s">
        <v>185</v>
      </c>
      <c r="B34" s="76">
        <f>COUNTIF('Plan studiów'!BE$19:BE$106,A34)</f>
        <v>0</v>
      </c>
      <c r="C34" t="e">
        <f>SUMIF('Plan studiów'!BE$19:BE$106,A34,'Plan studiów'!#REF!)</f>
        <v>#REF!</v>
      </c>
      <c r="D34">
        <f>COUNTIF('Plan studiów'!BG$19:BG$105,A34)</f>
        <v>0</v>
      </c>
      <c r="E34" t="e">
        <f>SUMIF('Plan studiów'!BG$19:BG$105,A34,'Plan studiów'!#REF!)</f>
        <v>#REF!</v>
      </c>
      <c r="F34">
        <f>Tabela1[[#This Row],[Kolumna2]]+Tabela1[[#This Row],[ilosc wystąpień 1]]</f>
        <v>0</v>
      </c>
      <c r="G34" t="e">
        <f>Tabela1[[#This Row],[Kolumna3]]+Tabela1[[#This Row],[Kolumna4]]</f>
        <v>#REF!</v>
      </c>
      <c r="H34" s="92" t="e">
        <f t="shared" si="0"/>
        <v>#REF!</v>
      </c>
      <c r="I34" t="e">
        <f t="shared" si="1"/>
        <v>#REF!</v>
      </c>
      <c r="N34" s="1"/>
      <c r="O34" s="1"/>
      <c r="P34" s="1"/>
      <c r="Q34" s="1"/>
      <c r="R34" s="1"/>
    </row>
    <row r="35" spans="1:18" ht="14.4" x14ac:dyDescent="0.25">
      <c r="A35" s="7" t="s">
        <v>186</v>
      </c>
      <c r="B35" s="76">
        <f>COUNTIF('Plan studiów'!BE$19:BE$106,A35)</f>
        <v>0</v>
      </c>
      <c r="C35" t="e">
        <f>SUMIF('Plan studiów'!BE$19:BE$106,A35,'Plan studiów'!#REF!)</f>
        <v>#REF!</v>
      </c>
      <c r="D35">
        <f>COUNTIF('Plan studiów'!BG$19:BG$105,A35)</f>
        <v>0</v>
      </c>
      <c r="E35" t="e">
        <f>SUMIF('Plan studiów'!BG$19:BG$105,A35,'Plan studiów'!#REF!)</f>
        <v>#REF!</v>
      </c>
      <c r="F35">
        <f>Tabela1[[#This Row],[Kolumna2]]+Tabela1[[#This Row],[ilosc wystąpień 1]]</f>
        <v>0</v>
      </c>
      <c r="G35" t="e">
        <f>Tabela1[[#This Row],[Kolumna3]]+Tabela1[[#This Row],[Kolumna4]]</f>
        <v>#REF!</v>
      </c>
      <c r="H35" s="92" t="e">
        <f t="shared" si="0"/>
        <v>#REF!</v>
      </c>
      <c r="I35" t="e">
        <f t="shared" si="1"/>
        <v>#REF!</v>
      </c>
      <c r="N35" s="1"/>
      <c r="O35" s="1"/>
      <c r="P35" s="1"/>
      <c r="Q35" s="1"/>
      <c r="R35" s="1"/>
    </row>
    <row r="36" spans="1:18" ht="14.4" x14ac:dyDescent="0.25">
      <c r="A36" s="7" t="s">
        <v>187</v>
      </c>
      <c r="B36" s="76">
        <f>COUNTIF('Plan studiów'!BE$19:BE$106,A36)</f>
        <v>0</v>
      </c>
      <c r="C36" t="e">
        <f>SUMIF('Plan studiów'!BE$19:BE$106,A36,'Plan studiów'!#REF!)</f>
        <v>#REF!</v>
      </c>
      <c r="D36">
        <f>COUNTIF('Plan studiów'!BG$19:BG$105,A36)</f>
        <v>0</v>
      </c>
      <c r="E36" t="e">
        <f>SUMIF('Plan studiów'!BG$19:BG$105,A36,'Plan studiów'!#REF!)</f>
        <v>#REF!</v>
      </c>
      <c r="F36">
        <f>Tabela1[[#This Row],[Kolumna2]]+Tabela1[[#This Row],[ilosc wystąpień 1]]</f>
        <v>0</v>
      </c>
      <c r="G36" t="e">
        <f>Tabela1[[#This Row],[Kolumna3]]+Tabela1[[#This Row],[Kolumna4]]</f>
        <v>#REF!</v>
      </c>
      <c r="H36" s="92" t="e">
        <f t="shared" si="0"/>
        <v>#REF!</v>
      </c>
      <c r="I36" t="e">
        <f t="shared" si="1"/>
        <v>#REF!</v>
      </c>
      <c r="N36" s="1"/>
      <c r="O36" s="1"/>
      <c r="P36" s="1"/>
      <c r="Q36" s="1"/>
      <c r="R36" s="1"/>
    </row>
    <row r="37" spans="1:18" ht="14.4" x14ac:dyDescent="0.25">
      <c r="A37" s="7" t="s">
        <v>188</v>
      </c>
      <c r="B37" s="76">
        <f>COUNTIF('Plan studiów'!BE$19:BE$106,A37)</f>
        <v>0</v>
      </c>
      <c r="C37" t="e">
        <f>SUMIF('Plan studiów'!BE$19:BE$106,A37,'Plan studiów'!#REF!)</f>
        <v>#REF!</v>
      </c>
      <c r="D37">
        <f>COUNTIF('Plan studiów'!BG$19:BG$105,A37)</f>
        <v>0</v>
      </c>
      <c r="E37" t="e">
        <f>SUMIF('Plan studiów'!BG$19:BG$105,A37,'Plan studiów'!#REF!)</f>
        <v>#REF!</v>
      </c>
      <c r="F37">
        <f>Tabela1[[#This Row],[Kolumna2]]+Tabela1[[#This Row],[ilosc wystąpień 1]]</f>
        <v>0</v>
      </c>
      <c r="G37" t="e">
        <f>Tabela1[[#This Row],[Kolumna3]]+Tabela1[[#This Row],[Kolumna4]]</f>
        <v>#REF!</v>
      </c>
      <c r="H37" s="92" t="e">
        <f t="shared" si="0"/>
        <v>#REF!</v>
      </c>
      <c r="I37" t="e">
        <f t="shared" si="1"/>
        <v>#REF!</v>
      </c>
      <c r="N37" s="1"/>
      <c r="O37" s="1"/>
      <c r="P37" s="1"/>
      <c r="Q37" s="1"/>
      <c r="R37" s="1"/>
    </row>
    <row r="38" spans="1:18" ht="14.4" x14ac:dyDescent="0.25">
      <c r="A38" s="7" t="s">
        <v>189</v>
      </c>
      <c r="B38" s="76">
        <f>COUNTIF('Plan studiów'!BE$19:BE$106,A38)</f>
        <v>0</v>
      </c>
      <c r="C38" t="e">
        <f>SUMIF('Plan studiów'!BE$19:BE$106,A38,'Plan studiów'!#REF!)</f>
        <v>#REF!</v>
      </c>
      <c r="D38">
        <f>COUNTIF('Plan studiów'!BG$19:BG$105,A38)</f>
        <v>0</v>
      </c>
      <c r="E38" t="e">
        <f>SUMIF('Plan studiów'!BG$19:BG$105,A38,'Plan studiów'!#REF!)</f>
        <v>#REF!</v>
      </c>
      <c r="F38">
        <f>Tabela1[[#This Row],[Kolumna2]]+Tabela1[[#This Row],[ilosc wystąpień 1]]</f>
        <v>0</v>
      </c>
      <c r="G38" t="e">
        <f>Tabela1[[#This Row],[Kolumna3]]+Tabela1[[#This Row],[Kolumna4]]</f>
        <v>#REF!</v>
      </c>
      <c r="H38" s="92" t="e">
        <f t="shared" si="0"/>
        <v>#REF!</v>
      </c>
      <c r="I38" t="e">
        <f t="shared" si="1"/>
        <v>#REF!</v>
      </c>
      <c r="N38" s="1"/>
      <c r="O38" s="1"/>
      <c r="P38" s="1"/>
      <c r="Q38" s="1"/>
      <c r="R38" s="1"/>
    </row>
    <row r="39" spans="1:18" ht="14.4" x14ac:dyDescent="0.25">
      <c r="A39" s="7" t="s">
        <v>190</v>
      </c>
      <c r="B39" s="76">
        <f>COUNTIF('Plan studiów'!BE$19:BE$106,A39)</f>
        <v>0</v>
      </c>
      <c r="C39" t="e">
        <f>SUMIF('Plan studiów'!BE$19:BE$106,A39,'Plan studiów'!#REF!)</f>
        <v>#REF!</v>
      </c>
      <c r="D39">
        <f>COUNTIF('Plan studiów'!BG$19:BG$105,A39)</f>
        <v>0</v>
      </c>
      <c r="E39" t="e">
        <f>SUMIF('Plan studiów'!BG$19:BG$105,A39,'Plan studiów'!#REF!)</f>
        <v>#REF!</v>
      </c>
      <c r="F39">
        <f>Tabela1[[#This Row],[Kolumna2]]+Tabela1[[#This Row],[ilosc wystąpień 1]]</f>
        <v>0</v>
      </c>
      <c r="G39" t="e">
        <f>Tabela1[[#This Row],[Kolumna3]]+Tabela1[[#This Row],[Kolumna4]]</f>
        <v>#REF!</v>
      </c>
      <c r="H39" s="92" t="e">
        <f t="shared" si="0"/>
        <v>#REF!</v>
      </c>
      <c r="I39" t="e">
        <f t="shared" si="1"/>
        <v>#REF!</v>
      </c>
      <c r="N39" s="1"/>
      <c r="O39" s="1"/>
      <c r="P39" s="1"/>
      <c r="Q39" s="1"/>
      <c r="R39" s="1"/>
    </row>
    <row r="40" spans="1:18" ht="14.4" x14ac:dyDescent="0.25">
      <c r="A40" s="7" t="s">
        <v>191</v>
      </c>
      <c r="B40" s="76">
        <f>COUNTIF('Plan studiów'!BE$19:BE$106,A40)</f>
        <v>0</v>
      </c>
      <c r="C40" t="e">
        <f>SUMIF('Plan studiów'!BE$19:BE$106,A40,'Plan studiów'!#REF!)</f>
        <v>#REF!</v>
      </c>
      <c r="D40">
        <f>COUNTIF('Plan studiów'!BG$19:BG$105,A40)</f>
        <v>0</v>
      </c>
      <c r="E40" t="e">
        <f>SUMIF('Plan studiów'!BG$19:BG$105,A40,'Plan studiów'!#REF!)</f>
        <v>#REF!</v>
      </c>
      <c r="F40">
        <f>Tabela1[[#This Row],[Kolumna2]]+Tabela1[[#This Row],[ilosc wystąpień 1]]</f>
        <v>0</v>
      </c>
      <c r="G40" t="e">
        <f>Tabela1[[#This Row],[Kolumna3]]+Tabela1[[#This Row],[Kolumna4]]</f>
        <v>#REF!</v>
      </c>
      <c r="H40" s="92" t="e">
        <f t="shared" si="0"/>
        <v>#REF!</v>
      </c>
      <c r="I40" t="e">
        <f t="shared" si="1"/>
        <v>#REF!</v>
      </c>
      <c r="N40" s="1"/>
      <c r="O40" s="1"/>
      <c r="P40" s="1"/>
      <c r="Q40" s="1"/>
      <c r="R40" s="1"/>
    </row>
    <row r="41" spans="1:18" ht="14.4" x14ac:dyDescent="0.25">
      <c r="A41" s="7" t="s">
        <v>192</v>
      </c>
      <c r="B41" s="76">
        <f>COUNTIF('Plan studiów'!BE$19:BE$106,A41)</f>
        <v>0</v>
      </c>
      <c r="C41" t="e">
        <f>SUMIF('Plan studiów'!BE$19:BE$106,A41,'Plan studiów'!#REF!)</f>
        <v>#REF!</v>
      </c>
      <c r="D41">
        <f>COUNTIF('Plan studiów'!BG$19:BG$105,A41)</f>
        <v>0</v>
      </c>
      <c r="E41" t="e">
        <f>SUMIF('Plan studiów'!BG$19:BG$105,A41,'Plan studiów'!#REF!)</f>
        <v>#REF!</v>
      </c>
      <c r="F41">
        <f>Tabela1[[#This Row],[Kolumna2]]+Tabela1[[#This Row],[ilosc wystąpień 1]]</f>
        <v>0</v>
      </c>
      <c r="G41" t="e">
        <f>Tabela1[[#This Row],[Kolumna3]]+Tabela1[[#This Row],[Kolumna4]]</f>
        <v>#REF!</v>
      </c>
      <c r="H41" s="92" t="e">
        <f t="shared" si="0"/>
        <v>#REF!</v>
      </c>
      <c r="I41" t="e">
        <f t="shared" si="1"/>
        <v>#REF!</v>
      </c>
      <c r="N41" s="1"/>
      <c r="O41" s="1"/>
      <c r="P41" s="1"/>
      <c r="Q41" s="1"/>
      <c r="R41" s="1"/>
    </row>
    <row r="42" spans="1:18" ht="14.4" x14ac:dyDescent="0.25">
      <c r="A42" s="7" t="s">
        <v>193</v>
      </c>
      <c r="B42" s="76">
        <f>COUNTIF('Plan studiów'!BE$19:BE$106,A42)</f>
        <v>0</v>
      </c>
      <c r="C42" t="e">
        <f>SUMIF('Plan studiów'!BE$19:BE$106,A42,'Plan studiów'!#REF!)</f>
        <v>#REF!</v>
      </c>
      <c r="D42">
        <f>COUNTIF('Plan studiów'!BG$19:BG$105,A42)</f>
        <v>0</v>
      </c>
      <c r="E42" t="e">
        <f>SUMIF('Plan studiów'!BG$19:BG$105,A42,'Plan studiów'!#REF!)</f>
        <v>#REF!</v>
      </c>
      <c r="F42">
        <f>Tabela1[[#This Row],[Kolumna2]]+Tabela1[[#This Row],[ilosc wystąpień 1]]</f>
        <v>0</v>
      </c>
      <c r="G42" t="e">
        <f>Tabela1[[#This Row],[Kolumna3]]+Tabela1[[#This Row],[Kolumna4]]</f>
        <v>#REF!</v>
      </c>
      <c r="H42" s="92" t="e">
        <f t="shared" si="0"/>
        <v>#REF!</v>
      </c>
      <c r="I42" t="e">
        <f t="shared" si="1"/>
        <v>#REF!</v>
      </c>
      <c r="N42" s="1"/>
      <c r="O42" s="1"/>
      <c r="P42" s="1"/>
      <c r="Q42" s="1"/>
      <c r="R42" s="1"/>
    </row>
    <row r="43" spans="1:18" ht="14.4" x14ac:dyDescent="0.25">
      <c r="A43" s="7" t="s">
        <v>194</v>
      </c>
      <c r="B43" s="76">
        <f>COUNTIF('Plan studiów'!BE$19:BE$106,A43)</f>
        <v>0</v>
      </c>
      <c r="C43" t="e">
        <f>SUMIF('Plan studiów'!BE$19:BE$106,A43,'Plan studiów'!#REF!)</f>
        <v>#REF!</v>
      </c>
      <c r="D43">
        <f>COUNTIF('Plan studiów'!BG$19:BG$105,A43)</f>
        <v>0</v>
      </c>
      <c r="E43" t="e">
        <f>SUMIF('Plan studiów'!BG$19:BG$105,A43,'Plan studiów'!#REF!)</f>
        <v>#REF!</v>
      </c>
      <c r="F43">
        <f>Tabela1[[#This Row],[Kolumna2]]+Tabela1[[#This Row],[ilosc wystąpień 1]]</f>
        <v>0</v>
      </c>
      <c r="G43" t="e">
        <f>Tabela1[[#This Row],[Kolumna3]]+Tabela1[[#This Row],[Kolumna4]]</f>
        <v>#REF!</v>
      </c>
      <c r="H43" s="92" t="e">
        <f t="shared" si="0"/>
        <v>#REF!</v>
      </c>
      <c r="I43" t="e">
        <f t="shared" si="1"/>
        <v>#REF!</v>
      </c>
      <c r="N43" s="1"/>
      <c r="O43" s="1"/>
      <c r="P43" s="1"/>
      <c r="Q43" s="1"/>
      <c r="R43" s="1"/>
    </row>
    <row r="44" spans="1:18" ht="14.4" x14ac:dyDescent="0.25">
      <c r="A44" s="7" t="s">
        <v>195</v>
      </c>
      <c r="B44" s="76">
        <f>COUNTIF('Plan studiów'!BE$19:BE$106,A44)</f>
        <v>0</v>
      </c>
      <c r="C44" t="e">
        <f>SUMIF('Plan studiów'!BE$19:BE$106,A44,'Plan studiów'!#REF!)</f>
        <v>#REF!</v>
      </c>
      <c r="D44">
        <f>COUNTIF('Plan studiów'!BG$19:BG$105,A44)</f>
        <v>0</v>
      </c>
      <c r="E44" t="e">
        <f>SUMIF('Plan studiów'!BG$19:BG$105,A44,'Plan studiów'!#REF!)</f>
        <v>#REF!</v>
      </c>
      <c r="F44">
        <f>Tabela1[[#This Row],[Kolumna2]]+Tabela1[[#This Row],[ilosc wystąpień 1]]</f>
        <v>0</v>
      </c>
      <c r="G44" t="e">
        <f>Tabela1[[#This Row],[Kolumna3]]+Tabela1[[#This Row],[Kolumna4]]</f>
        <v>#REF!</v>
      </c>
      <c r="H44" s="92" t="e">
        <f t="shared" si="0"/>
        <v>#REF!</v>
      </c>
      <c r="I44" t="e">
        <f t="shared" si="1"/>
        <v>#REF!</v>
      </c>
      <c r="N44" s="1"/>
      <c r="O44" s="1"/>
      <c r="P44" s="1"/>
      <c r="Q44" s="1"/>
      <c r="R44" s="1"/>
    </row>
    <row r="45" spans="1:18" ht="14.4" x14ac:dyDescent="0.25">
      <c r="A45" s="7" t="s">
        <v>196</v>
      </c>
      <c r="B45" s="76">
        <f>COUNTIF('Plan studiów'!BE$19:BE$106,A45)</f>
        <v>0</v>
      </c>
      <c r="C45" t="e">
        <f>SUMIF('Plan studiów'!BE$19:BE$106,A45,'Plan studiów'!#REF!)</f>
        <v>#REF!</v>
      </c>
      <c r="D45">
        <f>COUNTIF('Plan studiów'!BG$19:BG$105,A45)</f>
        <v>0</v>
      </c>
      <c r="E45" t="e">
        <f>SUMIF('Plan studiów'!BG$19:BG$105,A45,'Plan studiów'!#REF!)</f>
        <v>#REF!</v>
      </c>
      <c r="F45">
        <f>Tabela1[[#This Row],[Kolumna2]]+Tabela1[[#This Row],[ilosc wystąpień 1]]</f>
        <v>0</v>
      </c>
      <c r="G45" t="e">
        <f>Tabela1[[#This Row],[Kolumna3]]+Tabela1[[#This Row],[Kolumna4]]</f>
        <v>#REF!</v>
      </c>
      <c r="H45" s="92" t="e">
        <f t="shared" si="0"/>
        <v>#REF!</v>
      </c>
      <c r="I45" t="e">
        <f t="shared" si="1"/>
        <v>#REF!</v>
      </c>
      <c r="N45" s="1"/>
      <c r="O45" s="1"/>
      <c r="P45" s="1"/>
      <c r="Q45" s="1"/>
      <c r="R45" s="1"/>
    </row>
    <row r="46" spans="1:18" ht="14.4" x14ac:dyDescent="0.25">
      <c r="A46" s="7" t="s">
        <v>197</v>
      </c>
      <c r="B46" s="76">
        <f>COUNTIF('Plan studiów'!BE$19:BE$106,A46)</f>
        <v>0</v>
      </c>
      <c r="C46" t="e">
        <f>SUMIF('Plan studiów'!BE$19:BE$106,A46,'Plan studiów'!#REF!)</f>
        <v>#REF!</v>
      </c>
      <c r="D46">
        <f>COUNTIF('Plan studiów'!BG$19:BG$105,A46)</f>
        <v>0</v>
      </c>
      <c r="E46" t="e">
        <f>SUMIF('Plan studiów'!BG$19:BG$105,A46,'Plan studiów'!#REF!)</f>
        <v>#REF!</v>
      </c>
      <c r="F46">
        <f>Tabela1[[#This Row],[Kolumna2]]+Tabela1[[#This Row],[ilosc wystąpień 1]]</f>
        <v>0</v>
      </c>
      <c r="G46" t="e">
        <f>Tabela1[[#This Row],[Kolumna3]]+Tabela1[[#This Row],[Kolumna4]]</f>
        <v>#REF!</v>
      </c>
      <c r="H46" s="92" t="e">
        <f t="shared" si="0"/>
        <v>#REF!</v>
      </c>
      <c r="I46" t="e">
        <f t="shared" si="1"/>
        <v>#REF!</v>
      </c>
      <c r="N46" s="1"/>
      <c r="O46" s="1"/>
      <c r="P46" s="1"/>
      <c r="Q46" s="1"/>
      <c r="R46" s="1"/>
    </row>
    <row r="47" spans="1:18" ht="14.4" x14ac:dyDescent="0.25">
      <c r="A47" s="7" t="s">
        <v>198</v>
      </c>
      <c r="B47" s="76">
        <f>COUNTIF('Plan studiów'!BE$19:BE$106,A47)</f>
        <v>0</v>
      </c>
      <c r="C47" t="e">
        <f>SUMIF('Plan studiów'!BE$19:BE$106,A47,'Plan studiów'!#REF!)</f>
        <v>#REF!</v>
      </c>
      <c r="D47">
        <f>COUNTIF('Plan studiów'!BG$19:BG$105,A47)</f>
        <v>0</v>
      </c>
      <c r="E47" t="e">
        <f>SUMIF('Plan studiów'!BG$19:BG$105,A47,'Plan studiów'!#REF!)</f>
        <v>#REF!</v>
      </c>
      <c r="F47">
        <f>Tabela1[[#This Row],[Kolumna2]]+Tabela1[[#This Row],[ilosc wystąpień 1]]</f>
        <v>0</v>
      </c>
      <c r="G47" t="e">
        <f>Tabela1[[#This Row],[Kolumna3]]+Tabela1[[#This Row],[Kolumna4]]</f>
        <v>#REF!</v>
      </c>
      <c r="H47" s="92" t="e">
        <f t="shared" si="0"/>
        <v>#REF!</v>
      </c>
      <c r="I47" t="e">
        <f t="shared" si="1"/>
        <v>#REF!</v>
      </c>
      <c r="N47" s="1"/>
      <c r="O47" s="1"/>
      <c r="P47" s="1"/>
      <c r="Q47" s="1"/>
      <c r="R47" s="1"/>
    </row>
    <row r="48" spans="1:18" ht="14.4" x14ac:dyDescent="0.25">
      <c r="A48" s="7" t="s">
        <v>199</v>
      </c>
      <c r="B48" s="76">
        <f>COUNTIF('Plan studiów'!BE$19:BE$106,A48)</f>
        <v>0</v>
      </c>
      <c r="C48" t="e">
        <f>SUMIF('Plan studiów'!BE$19:BE$106,A48,'Plan studiów'!#REF!)</f>
        <v>#REF!</v>
      </c>
      <c r="D48">
        <f>COUNTIF('Plan studiów'!BG$19:BG$105,A48)</f>
        <v>0</v>
      </c>
      <c r="E48" t="e">
        <f>SUMIF('Plan studiów'!BG$19:BG$105,A48,'Plan studiów'!#REF!)</f>
        <v>#REF!</v>
      </c>
      <c r="F48">
        <f>Tabela1[[#This Row],[Kolumna2]]+Tabela1[[#This Row],[ilosc wystąpień 1]]</f>
        <v>0</v>
      </c>
      <c r="G48" t="e">
        <f>Tabela1[[#This Row],[Kolumna3]]+Tabela1[[#This Row],[Kolumna4]]</f>
        <v>#REF!</v>
      </c>
      <c r="H48" s="92" t="e">
        <f t="shared" si="0"/>
        <v>#REF!</v>
      </c>
      <c r="I48" t="e">
        <f t="shared" si="1"/>
        <v>#REF!</v>
      </c>
      <c r="N48" s="1"/>
      <c r="O48" s="1"/>
      <c r="P48" s="1"/>
      <c r="Q48" s="1"/>
      <c r="R48" s="1"/>
    </row>
    <row r="49" spans="2:18" ht="14.4" x14ac:dyDescent="0.25">
      <c r="B49">
        <f>COUNTIF('Plan studiów'!BE$19:BE$106,A49)</f>
        <v>0</v>
      </c>
      <c r="C49" s="76" t="e">
        <f>SUMIF('Plan studiów'!BE$19:BE$106,A49,'Plan studiów'!#REF!)</f>
        <v>#REF!</v>
      </c>
      <c r="D49">
        <f>COUNTIF('Plan studiów'!BG$19:BG$105,A49)</f>
        <v>0</v>
      </c>
      <c r="E49" t="e">
        <f>SUMIF('Plan studiów'!BG$19:BG$105,A49,'Plan studiów'!#REF!)</f>
        <v>#REF!</v>
      </c>
      <c r="F49">
        <f>Tabela1[[#This Row],[Kolumna2]]+Tabela1[[#This Row],[ilosc wystąpień 1]]</f>
        <v>0</v>
      </c>
      <c r="G49" t="e">
        <f>Tabela1[[#This Row],[Kolumna3]]+Tabela1[[#This Row],[Kolumna4]]</f>
        <v>#REF!</v>
      </c>
      <c r="H49" s="92" t="e">
        <f t="shared" si="0"/>
        <v>#REF!</v>
      </c>
      <c r="I49" t="e">
        <f t="shared" si="1"/>
        <v>#REF!</v>
      </c>
      <c r="N49" s="1"/>
      <c r="O49" s="1"/>
      <c r="P49" s="1"/>
      <c r="Q49" s="1"/>
      <c r="R49" s="1"/>
    </row>
    <row r="50" spans="2:18" x14ac:dyDescent="0.25">
      <c r="N50" s="1"/>
      <c r="O50" s="1"/>
      <c r="P50" s="1"/>
      <c r="Q50" s="1"/>
      <c r="R50" s="1"/>
    </row>
    <row r="51" spans="2:18" x14ac:dyDescent="0.25">
      <c r="N51" s="1"/>
      <c r="O51" s="1"/>
      <c r="P51" s="1"/>
      <c r="Q51" s="1"/>
      <c r="R51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D10"/>
  <sheetViews>
    <sheetView workbookViewId="0">
      <selection activeCell="A7" sqref="A7:B32"/>
    </sheetView>
  </sheetViews>
  <sheetFormatPr defaultRowHeight="13.2" x14ac:dyDescent="0.25"/>
  <cols>
    <col min="1" max="1" width="21.109375" customWidth="1"/>
    <col min="2" max="2" width="12" customWidth="1"/>
    <col min="3" max="3" width="14" customWidth="1"/>
    <col min="4" max="4" width="12" customWidth="1"/>
  </cols>
  <sheetData>
    <row r="1" spans="1:4" ht="13.8" thickTop="1" x14ac:dyDescent="0.25">
      <c r="A1" s="347"/>
      <c r="B1" s="348"/>
      <c r="C1" s="348"/>
      <c r="D1" s="349"/>
    </row>
    <row r="2" spans="1:4" ht="24" customHeight="1" x14ac:dyDescent="0.25">
      <c r="A2" s="350" t="s">
        <v>200</v>
      </c>
      <c r="B2" s="351"/>
      <c r="C2" s="351"/>
      <c r="D2" s="352"/>
    </row>
    <row r="3" spans="1:4" ht="13.8" thickBot="1" x14ac:dyDescent="0.3">
      <c r="A3" s="353" t="s">
        <v>159</v>
      </c>
      <c r="B3" s="354"/>
      <c r="C3" s="354"/>
      <c r="D3" s="355"/>
    </row>
    <row r="4" spans="1:4" x14ac:dyDescent="0.25">
      <c r="A4" s="80"/>
      <c r="B4" s="82"/>
      <c r="C4" s="82"/>
      <c r="D4" s="84"/>
    </row>
    <row r="5" spans="1:4" ht="45.6" x14ac:dyDescent="0.25">
      <c r="A5" s="80" t="s">
        <v>201</v>
      </c>
      <c r="B5" s="82" t="s">
        <v>202</v>
      </c>
      <c r="C5" s="82" t="s">
        <v>203</v>
      </c>
      <c r="D5" s="84" t="s">
        <v>204</v>
      </c>
    </row>
    <row r="6" spans="1:4" ht="13.8" thickBot="1" x14ac:dyDescent="0.3">
      <c r="A6" s="81" t="s">
        <v>205</v>
      </c>
      <c r="B6" s="83"/>
      <c r="C6" s="83"/>
      <c r="D6" s="85"/>
    </row>
    <row r="7" spans="1:4" ht="13.8" thickBot="1" x14ac:dyDescent="0.3">
      <c r="A7" s="86"/>
      <c r="B7" s="87"/>
      <c r="C7" s="87"/>
      <c r="D7" s="88"/>
    </row>
    <row r="8" spans="1:4" ht="13.8" thickBot="1" x14ac:dyDescent="0.3">
      <c r="A8" s="86"/>
      <c r="B8" s="87"/>
      <c r="C8" s="87"/>
      <c r="D8" s="88"/>
    </row>
    <row r="9" spans="1:4" ht="13.8" thickBot="1" x14ac:dyDescent="0.3">
      <c r="A9" s="356" t="s">
        <v>206</v>
      </c>
      <c r="B9" s="357"/>
      <c r="C9" s="89"/>
      <c r="D9" s="90"/>
    </row>
    <row r="10" spans="1:4" ht="13.8" thickTop="1" x14ac:dyDescent="0.25"/>
  </sheetData>
  <mergeCells count="4">
    <mergeCell ref="A1:D1"/>
    <mergeCell ref="A2:D2"/>
    <mergeCell ref="A3:D3"/>
    <mergeCell ref="A9:B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'Zliczanie dyscyplin'!$A$2:$A$48</xm:f>
          </x14:formula1>
          <xm:sqref>A3:D3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m 5 Z T k e G N B + m A A A A + A A A A B I A H A B D b 2 5 m a W c v U G F j a 2 F n Z S 5 4 b W w g o h g A K K A U A A A A A A A A A A A A A A A A A A A A A A A A A A A A h Y + x D o I w F E V / h X S n j 1 Y l S h 5 l c I W E x M S 4 k l K h E Q q B I v y b g 5 / k L 0 i i q J v j P T n D u Y / b H a O p r p y r 6 n r d m J A w 6 h F H G d n k 2 h Q h G e z Z 3 Z J I Y J r J S 1 Y o Z 5 Z N H 0 x 9 H p L S 2 j Y A G M e R j i v a d A V w z 2 N w S u K D L F W d k Y + s / 8 u u N r 3 N j F R E 4 P E V I z j 1 G d 2 w H a d r n y E s G B N t v g q f i 6 m H 8 A N x P 1 R 2 6 J R o K z e N E Z a J 8 H 4 h n l B L A w Q U A A I A C A A G b l l O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m 5 Z T i i K R 7 g O A A A A E Q A A A B M A H A B G b 3 J t d W x h c y 9 T Z W N 0 a W 9 u M S 5 t I K I Y A C i g F A A A A A A A A A A A A A A A A A A A A A A A A A A A A C t O T S 7 J z M 9 T C I b Q h t Y A U E s B A i 0 A F A A C A A g A B m 5 Z T k e G N B + m A A A A + A A A A B I A A A A A A A A A A A A A A A A A A A A A A E N v b m Z p Z y 9 Q Y W N r Y W d l L n h t b F B L A Q I t A B Q A A g A I A A Z u W U 4 P y u m r p A A A A O k A A A A T A A A A A A A A A A A A A A A A A P I A A A B b Q 2 9 u d G V u d F 9 U e X B l c 1 0 u e G 1 s U E s B A i 0 A F A A C A A g A B m 5 Z T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3 z a Z S w G 9 h O n 2 h N u h z o l 8 8 A A A A A A g A A A A A A E G Y A A A A B A A A g A A A A d I 5 6 h S K K f e H m X v 8 + h f h f J 0 Q h f J m T g 1 D / i s I 5 n 9 Q / h C Q A A A A A D o A A A A A C A A A g A A A A i D e D G j T 1 W R t w 6 Y / N 5 L V N X l f C J k 2 g W i D 5 q d m V a V U 3 9 Q 1 Q A A A A E c E t v n K A l h P 6 a C z z h U H X X N 9 0 V o Q z C j m s i R 8 W p D V + 1 K a 3 e 2 H y U B 1 R l B S J g h 4 7 E e j E T y y U L p m f I 0 U 5 y 0 0 a U W 3 I H y w j x 0 X P C L D X J Z f h 7 7 M i t Z V A A A A A J p S o a O 8 h M I o q 3 S N 6 Q M b K N l Q q a s b G a 9 h D e r 4 U U 7 l 2 Q h F Z s e q e x m I L E T Q o e m z I C f t 0 V z o q A P I 7 h N k 3 D X f s m h f 8 A w = = < / D a t a M a s h u p > 
</file>

<file path=customXml/itemProps1.xml><?xml version="1.0" encoding="utf-8"?>
<ds:datastoreItem xmlns:ds="http://schemas.openxmlformats.org/officeDocument/2006/customXml" ds:itemID="{F704AAA3-3C5A-45A1-908C-04D42E36BBC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Plan studiów</vt:lpstr>
      <vt:lpstr>Zliczanie dyscyplin</vt:lpstr>
      <vt:lpstr>grupy dyscyplin</vt:lpstr>
      <vt:lpstr>'Plan studiów'!Obszar_wydruku</vt:lpstr>
      <vt:lpstr>'Plan studiów'!Tytuły_wydruku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M.W</dc:creator>
  <cp:keywords/>
  <dc:description/>
  <cp:lastModifiedBy>Wójcik Rena (Nauczyciel)</cp:lastModifiedBy>
  <cp:revision/>
  <dcterms:created xsi:type="dcterms:W3CDTF">2011-12-19T10:38:41Z</dcterms:created>
  <dcterms:modified xsi:type="dcterms:W3CDTF">2025-11-23T19:21:18Z</dcterms:modified>
  <cp:category/>
  <cp:contentStatus/>
</cp:coreProperties>
</file>