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wojci\Downloads\"/>
    </mc:Choice>
  </mc:AlternateContent>
  <xr:revisionPtr revIDLastSave="0" documentId="13_ncr:1_{06EA9625-01B6-48BD-9210-61D1333F6A1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lan studiów" sheetId="9" r:id="rId1"/>
    <sheet name="zlicznaie dyscyp" sheetId="10" r:id="rId2"/>
    <sheet name="grupy dyscyplin" sheetId="11" state="hidden" r:id="rId3"/>
  </sheets>
  <definedNames>
    <definedName name="_xlnm.Print_Area" localSheetId="0">'Plan studiów'!$A$1:$AJ$88</definedName>
    <definedName name="_xlnm.Print_Titles" localSheetId="0">'Plan studiów'!$12:$16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0" l="1"/>
  <c r="E2" i="10"/>
  <c r="C3" i="10"/>
  <c r="E3" i="10"/>
  <c r="C4" i="10"/>
  <c r="E4" i="10"/>
  <c r="C5" i="10"/>
  <c r="E5" i="10"/>
  <c r="C6" i="10"/>
  <c r="E6" i="10"/>
  <c r="C7" i="10"/>
  <c r="E7" i="10"/>
  <c r="C8" i="10"/>
  <c r="E8" i="10"/>
  <c r="C9" i="10"/>
  <c r="E9" i="10"/>
  <c r="C10" i="10"/>
  <c r="E10" i="10"/>
  <c r="C11" i="10"/>
  <c r="E11" i="10"/>
  <c r="C12" i="10"/>
  <c r="E12" i="10"/>
  <c r="C13" i="10"/>
  <c r="E13" i="10"/>
  <c r="C14" i="10"/>
  <c r="E14" i="10"/>
  <c r="C15" i="10"/>
  <c r="E15" i="10"/>
  <c r="C16" i="10"/>
  <c r="E16" i="10"/>
  <c r="C17" i="10"/>
  <c r="E17" i="10"/>
  <c r="C18" i="10"/>
  <c r="E18" i="10"/>
  <c r="C19" i="10"/>
  <c r="E19" i="10"/>
  <c r="C20" i="10"/>
  <c r="E20" i="10"/>
  <c r="C21" i="10"/>
  <c r="E21" i="10"/>
  <c r="C22" i="10"/>
  <c r="E22" i="10"/>
  <c r="C23" i="10"/>
  <c r="E23" i="10"/>
  <c r="C24" i="10"/>
  <c r="E24" i="10"/>
  <c r="C25" i="10"/>
  <c r="E25" i="10"/>
  <c r="C26" i="10"/>
  <c r="E26" i="10"/>
  <c r="C27" i="10"/>
  <c r="E27" i="10"/>
  <c r="C28" i="10"/>
  <c r="E28" i="10"/>
  <c r="C29" i="10"/>
  <c r="E29" i="10"/>
  <c r="C30" i="10"/>
  <c r="E30" i="10"/>
  <c r="C31" i="10"/>
  <c r="E31" i="10"/>
  <c r="C32" i="10"/>
  <c r="E32" i="10"/>
  <c r="C33" i="10"/>
  <c r="E33" i="10"/>
  <c r="C34" i="10"/>
  <c r="E34" i="10"/>
  <c r="C35" i="10"/>
  <c r="E35" i="10"/>
  <c r="C36" i="10"/>
  <c r="E36" i="10"/>
  <c r="C37" i="10"/>
  <c r="E37" i="10"/>
  <c r="C38" i="10"/>
  <c r="E38" i="10"/>
  <c r="C39" i="10"/>
  <c r="E39" i="10"/>
  <c r="C40" i="10"/>
  <c r="E40" i="10"/>
  <c r="C41" i="10"/>
  <c r="E41" i="10"/>
  <c r="C42" i="10"/>
  <c r="E42" i="10"/>
  <c r="C43" i="10"/>
  <c r="E43" i="10"/>
  <c r="C44" i="10"/>
  <c r="E44" i="10"/>
  <c r="C45" i="10"/>
  <c r="E45" i="10"/>
  <c r="C46" i="10"/>
  <c r="E46" i="10"/>
  <c r="C47" i="10"/>
  <c r="E47" i="10"/>
  <c r="C48" i="10"/>
  <c r="E48" i="10"/>
  <c r="C49" i="10"/>
  <c r="E49" i="10"/>
  <c r="B49" i="10"/>
  <c r="D49" i="10"/>
  <c r="D8" i="10"/>
  <c r="B8" i="10"/>
  <c r="D9" i="10"/>
  <c r="B9" i="10"/>
  <c r="D6" i="10"/>
  <c r="B6" i="10"/>
  <c r="D4" i="10"/>
  <c r="B4" i="10"/>
  <c r="D3" i="10"/>
  <c r="B3" i="10"/>
  <c r="D12" i="10"/>
  <c r="B12" i="10"/>
  <c r="D13" i="10"/>
  <c r="B13" i="10"/>
  <c r="D10" i="10"/>
  <c r="B10" i="10"/>
  <c r="D14" i="10"/>
  <c r="B14" i="10"/>
  <c r="D7" i="10"/>
  <c r="B7" i="10"/>
  <c r="D2" i="10"/>
  <c r="B2" i="10"/>
  <c r="D15" i="10"/>
  <c r="B15" i="10"/>
  <c r="D16" i="10"/>
  <c r="B16" i="10"/>
  <c r="D17" i="10"/>
  <c r="B17" i="10"/>
  <c r="D18" i="10"/>
  <c r="B18" i="10"/>
  <c r="D19" i="10"/>
  <c r="B19" i="10"/>
  <c r="D20" i="10"/>
  <c r="B20" i="10"/>
  <c r="D5" i="10"/>
  <c r="B5" i="10"/>
  <c r="D21" i="10"/>
  <c r="B21" i="10"/>
  <c r="D22" i="10"/>
  <c r="B22" i="10"/>
  <c r="D23" i="10"/>
  <c r="B23" i="10"/>
  <c r="D24" i="10"/>
  <c r="B24" i="10"/>
  <c r="D25" i="10"/>
  <c r="B25" i="10"/>
  <c r="D11" i="10"/>
  <c r="B11" i="10"/>
  <c r="D26" i="10"/>
  <c r="B26" i="10"/>
  <c r="D27" i="10"/>
  <c r="B27" i="10"/>
  <c r="D28" i="10"/>
  <c r="B28" i="10"/>
  <c r="D29" i="10"/>
  <c r="B29" i="10"/>
  <c r="D30" i="10"/>
  <c r="B30" i="10"/>
  <c r="D31" i="10"/>
  <c r="B31" i="10"/>
  <c r="D32" i="10"/>
  <c r="B32" i="10"/>
  <c r="D33" i="10"/>
  <c r="B33" i="10"/>
  <c r="D34" i="10"/>
  <c r="B34" i="10"/>
  <c r="D35" i="10"/>
  <c r="B35" i="10"/>
  <c r="D36" i="10"/>
  <c r="B36" i="10"/>
  <c r="D37" i="10"/>
  <c r="B37" i="10"/>
  <c r="D38" i="10"/>
  <c r="B38" i="10"/>
  <c r="D39" i="10"/>
  <c r="B39" i="10"/>
  <c r="D40" i="10"/>
  <c r="B40" i="10"/>
  <c r="D41" i="10"/>
  <c r="B41" i="10"/>
  <c r="D42" i="10"/>
  <c r="B42" i="10"/>
  <c r="D43" i="10"/>
  <c r="B43" i="10"/>
  <c r="D44" i="10"/>
  <c r="B44" i="10"/>
  <c r="D45" i="10"/>
  <c r="B45" i="10"/>
  <c r="D46" i="10"/>
  <c r="B46" i="10"/>
  <c r="D47" i="10"/>
  <c r="B47" i="10"/>
  <c r="D48" i="10"/>
  <c r="B48" i="10"/>
  <c r="N2" i="10"/>
  <c r="V72" i="9"/>
  <c r="W28" i="9"/>
  <c r="M28" i="9"/>
  <c r="N28" i="9"/>
  <c r="R28" i="9"/>
  <c r="S28" i="9"/>
  <c r="V28" i="9"/>
  <c r="X28" i="9"/>
  <c r="AA28" i="9"/>
  <c r="AF28" i="9"/>
  <c r="G7" i="10" l="1"/>
  <c r="G3" i="10"/>
  <c r="G28" i="10"/>
  <c r="F34" i="10"/>
  <c r="F25" i="10"/>
  <c r="F20" i="10"/>
  <c r="G33" i="10"/>
  <c r="F32" i="10"/>
  <c r="F26" i="10"/>
  <c r="F8" i="10"/>
  <c r="G41" i="10"/>
  <c r="G29" i="10"/>
  <c r="F30" i="10"/>
  <c r="F45" i="10"/>
  <c r="F37" i="10"/>
  <c r="F29" i="10"/>
  <c r="F22" i="10"/>
  <c r="F15" i="10"/>
  <c r="F4" i="10"/>
  <c r="G32" i="10"/>
  <c r="G24" i="10"/>
  <c r="G22" i="10"/>
  <c r="G20" i="10"/>
  <c r="G18" i="10"/>
  <c r="G12" i="10"/>
  <c r="G8" i="10"/>
  <c r="G6" i="10"/>
  <c r="G4" i="10"/>
  <c r="G13" i="10"/>
  <c r="F38" i="10"/>
  <c r="F3" i="10"/>
  <c r="G44" i="10"/>
  <c r="G16" i="10"/>
  <c r="G25" i="10"/>
  <c r="F47" i="10"/>
  <c r="F39" i="10"/>
  <c r="F18" i="10"/>
  <c r="F16" i="10"/>
  <c r="F14" i="10"/>
  <c r="F13" i="10"/>
  <c r="G42" i="10"/>
  <c r="G40" i="10"/>
  <c r="G38" i="10"/>
  <c r="G36" i="10"/>
  <c r="G34" i="10"/>
  <c r="G9" i="10"/>
  <c r="F31" i="10"/>
  <c r="F24" i="10"/>
  <c r="G49" i="10"/>
  <c r="G45" i="10"/>
  <c r="G39" i="10"/>
  <c r="F48" i="10"/>
  <c r="F46" i="10"/>
  <c r="F42" i="10"/>
  <c r="F40" i="10"/>
  <c r="F23" i="10"/>
  <c r="F17" i="10"/>
  <c r="F12" i="10"/>
  <c r="G48" i="10"/>
  <c r="G23" i="10"/>
  <c r="F43" i="10"/>
  <c r="F41" i="10"/>
  <c r="F36" i="10"/>
  <c r="F27" i="10"/>
  <c r="F11" i="10"/>
  <c r="F21" i="10"/>
  <c r="F7" i="10"/>
  <c r="F10" i="10"/>
  <c r="F6" i="10"/>
  <c r="G46" i="10"/>
  <c r="G37" i="10"/>
  <c r="G35" i="10"/>
  <c r="G30" i="10"/>
  <c r="G21" i="10"/>
  <c r="G19" i="10"/>
  <c r="G14" i="10"/>
  <c r="G5" i="10"/>
  <c r="G47" i="10"/>
  <c r="G31" i="10"/>
  <c r="G26" i="10"/>
  <c r="G17" i="10"/>
  <c r="G15" i="10"/>
  <c r="G10" i="10"/>
  <c r="F44" i="10"/>
  <c r="F35" i="10"/>
  <c r="F33" i="10"/>
  <c r="F28" i="10"/>
  <c r="F5" i="10"/>
  <c r="F19" i="10"/>
  <c r="F2" i="10"/>
  <c r="F9" i="10"/>
  <c r="F49" i="10"/>
  <c r="G43" i="10"/>
  <c r="G27" i="10"/>
  <c r="G11" i="10"/>
  <c r="G2" i="10"/>
  <c r="N1" i="10" l="1"/>
  <c r="H19" i="10" s="1"/>
  <c r="I19" i="10" s="1"/>
  <c r="H34" i="10" l="1"/>
  <c r="I34" i="10" s="1"/>
  <c r="H22" i="10"/>
  <c r="I22" i="10" s="1"/>
  <c r="H29" i="10"/>
  <c r="I29" i="10" s="1"/>
  <c r="H49" i="10"/>
  <c r="I49" i="10" s="1"/>
  <c r="H5" i="10"/>
  <c r="I5" i="10" s="1"/>
  <c r="H37" i="10"/>
  <c r="I37" i="10" s="1"/>
  <c r="H21" i="10"/>
  <c r="I21" i="10" s="1"/>
  <c r="H46" i="10"/>
  <c r="I46" i="10" s="1"/>
  <c r="H13" i="10"/>
  <c r="I13" i="10" s="1"/>
  <c r="H32" i="10"/>
  <c r="I32" i="10" s="1"/>
  <c r="H23" i="10"/>
  <c r="I23" i="10" s="1"/>
  <c r="H17" i="10"/>
  <c r="I17" i="10" s="1"/>
  <c r="H42" i="10"/>
  <c r="I42" i="10" s="1"/>
  <c r="H30" i="10"/>
  <c r="I30" i="10" s="1"/>
  <c r="H14" i="10"/>
  <c r="I14" i="10" s="1"/>
  <c r="H25" i="10"/>
  <c r="I25" i="10" s="1"/>
  <c r="H2" i="10"/>
  <c r="I2" i="10" s="1"/>
  <c r="H3" i="10"/>
  <c r="I3" i="10" s="1"/>
  <c r="H48" i="10"/>
  <c r="I48" i="10" s="1"/>
  <c r="H10" i="10"/>
  <c r="I10" i="10" s="1"/>
  <c r="H31" i="10"/>
  <c r="I31" i="10" s="1"/>
  <c r="H45" i="10"/>
  <c r="I45" i="10" s="1"/>
  <c r="H9" i="10"/>
  <c r="I9" i="10" s="1"/>
  <c r="H15" i="10"/>
  <c r="I15" i="10" s="1"/>
  <c r="H44" i="10"/>
  <c r="I44" i="10" s="1"/>
  <c r="H27" i="10"/>
  <c r="I27" i="10" s="1"/>
  <c r="H26" i="10"/>
  <c r="I26" i="10" s="1"/>
  <c r="H6" i="10"/>
  <c r="I6" i="10" s="1"/>
  <c r="H39" i="10"/>
  <c r="I39" i="10" s="1"/>
  <c r="H40" i="10"/>
  <c r="I40" i="10" s="1"/>
  <c r="H20" i="10"/>
  <c r="I20" i="10" s="1"/>
  <c r="H16" i="10"/>
  <c r="I16" i="10" s="1"/>
  <c r="H33" i="10"/>
  <c r="I33" i="10" s="1"/>
  <c r="H18" i="10"/>
  <c r="I18" i="10" s="1"/>
  <c r="H35" i="10"/>
  <c r="I35" i="10" s="1"/>
  <c r="H47" i="10"/>
  <c r="I47" i="10" s="1"/>
  <c r="H24" i="10"/>
  <c r="I24" i="10" s="1"/>
  <c r="H12" i="10"/>
  <c r="I12" i="10" s="1"/>
  <c r="H43" i="10"/>
  <c r="I43" i="10" s="1"/>
  <c r="H36" i="10"/>
  <c r="I36" i="10" s="1"/>
  <c r="H41" i="10"/>
  <c r="I41" i="10" s="1"/>
  <c r="H7" i="10"/>
  <c r="I7" i="10" s="1"/>
  <c r="H28" i="10"/>
  <c r="I28" i="10" s="1"/>
  <c r="H8" i="10"/>
  <c r="I8" i="10" s="1"/>
  <c r="H4" i="10"/>
  <c r="I4" i="10" s="1"/>
  <c r="H38" i="10"/>
  <c r="I38" i="10" s="1"/>
  <c r="H11" i="10"/>
  <c r="I11" i="10" s="1"/>
  <c r="N3" i="10" l="1"/>
  <c r="N4" i="10"/>
</calcChain>
</file>

<file path=xl/sharedStrings.xml><?xml version="1.0" encoding="utf-8"?>
<sst xmlns="http://schemas.openxmlformats.org/spreadsheetml/2006/main" count="294" uniqueCount="189">
  <si>
    <t xml:space="preserve">Lp. </t>
  </si>
  <si>
    <t>Egzamin po sem.</t>
  </si>
  <si>
    <t>Zaliczenie  po sem.</t>
  </si>
  <si>
    <t>GODZINY</t>
  </si>
  <si>
    <t>w tym</t>
  </si>
  <si>
    <t>I rok</t>
  </si>
  <si>
    <t>II rok</t>
  </si>
  <si>
    <t>I semestr</t>
  </si>
  <si>
    <t>II semestr</t>
  </si>
  <si>
    <t>III semestr</t>
  </si>
  <si>
    <t>ECTS</t>
  </si>
  <si>
    <t>W</t>
  </si>
  <si>
    <t>Ć</t>
  </si>
  <si>
    <t>Liczba egzaminów w semestrze</t>
  </si>
  <si>
    <t>Pozostałe zajęcia obowiązkowe</t>
  </si>
  <si>
    <t>semestr</t>
  </si>
  <si>
    <t>godziny</t>
  </si>
  <si>
    <t>Szkolenie BHP</t>
  </si>
  <si>
    <t>ZBN</t>
  </si>
  <si>
    <t>…</t>
  </si>
  <si>
    <t>forma zajęć dydaktycznych</t>
  </si>
  <si>
    <t xml:space="preserve">inne </t>
  </si>
  <si>
    <t>zajęcia dydaktyczne</t>
  </si>
  <si>
    <t>Liczba godzin zajęć dydaktycznych w semestrze</t>
  </si>
  <si>
    <t xml:space="preserve">Oznaczenia:  </t>
  </si>
  <si>
    <t xml:space="preserve"> IV semestr</t>
  </si>
  <si>
    <t>Razem</t>
  </si>
  <si>
    <t>Kod ISCED:</t>
  </si>
  <si>
    <t>Uniwersytet Technologiczno-Humanistyczny im. Kazimierza Pułaskiego w Radomiu</t>
  </si>
  <si>
    <t>Forma studiów:</t>
  </si>
  <si>
    <t>Tytuł zawodowy nadawany absolwentom:</t>
  </si>
  <si>
    <t>Nazwa kierunku studiów:</t>
  </si>
  <si>
    <t>PLAN STUDIÓW   NR      ………………………………………………………...………………………</t>
  </si>
  <si>
    <t>Ochrona własności przemysłowej i prawo autorskie</t>
  </si>
  <si>
    <t>Nazwa przedmiotu/zajęć</t>
  </si>
  <si>
    <t>w zakresie:</t>
  </si>
  <si>
    <t>dyscyplina</t>
  </si>
  <si>
    <t>Kolumna1</t>
  </si>
  <si>
    <t>Kolumna2</t>
  </si>
  <si>
    <t>ilosc wystąpień 1</t>
  </si>
  <si>
    <t>suma wystapien</t>
  </si>
  <si>
    <t>Przedmiot/zajęcia</t>
  </si>
  <si>
    <t>(nazwa)</t>
  </si>
  <si>
    <t>Forma/formy zajęć</t>
  </si>
  <si>
    <t>Łączna liczba godzin/liczba godzin zajęć dydaktycznych</t>
  </si>
  <si>
    <t>Liczba punktów ECTS</t>
  </si>
  <si>
    <t>Razem:</t>
  </si>
  <si>
    <t>Grupa zajęć odnoszących się do dyscypliny naukowej/artystycznej</t>
  </si>
  <si>
    <t>Kolumna3</t>
  </si>
  <si>
    <t>Kolumna4</t>
  </si>
  <si>
    <t>ects razem</t>
  </si>
  <si>
    <t>procenty</t>
  </si>
  <si>
    <t>proc</t>
  </si>
  <si>
    <t xml:space="preserve">archeologia  </t>
  </si>
  <si>
    <t xml:space="preserve">nauki medyczne  </t>
  </si>
  <si>
    <t xml:space="preserve">językoznawstwo  </t>
  </si>
  <si>
    <t xml:space="preserve">literaturoznawstwo  </t>
  </si>
  <si>
    <t xml:space="preserve">filozofia  </t>
  </si>
  <si>
    <t xml:space="preserve">historia  </t>
  </si>
  <si>
    <t xml:space="preserve">informatyka techniczna i telekomunikacja  </t>
  </si>
  <si>
    <t xml:space="preserve">weterynaria  </t>
  </si>
  <si>
    <t xml:space="preserve">nauki o kulturze i religii  </t>
  </si>
  <si>
    <t xml:space="preserve">nauki o sztuce  </t>
  </si>
  <si>
    <t xml:space="preserve">architektura i urbanistyka  </t>
  </si>
  <si>
    <t xml:space="preserve">automatyka  elektronika i elektrotechnika  </t>
  </si>
  <si>
    <t xml:space="preserve">inżynieria biomedyczna  </t>
  </si>
  <si>
    <t xml:space="preserve">inżynieria chemiczna  </t>
  </si>
  <si>
    <t xml:space="preserve">inżynieria lądowa i transport  </t>
  </si>
  <si>
    <t xml:space="preserve">inżynieria materiałowa  </t>
  </si>
  <si>
    <t xml:space="preserve">inżynieria mechaniczna  </t>
  </si>
  <si>
    <t xml:space="preserve">inżynieria środowiska  górnictwo i energetyka  </t>
  </si>
  <si>
    <t xml:space="preserve">nauki farmaceutyczne  </t>
  </si>
  <si>
    <t xml:space="preserve">nauki o kulturze fizycznej  </t>
  </si>
  <si>
    <t xml:space="preserve">nauki o zdrowiu  </t>
  </si>
  <si>
    <t xml:space="preserve">nauki leśne  </t>
  </si>
  <si>
    <t xml:space="preserve">rolnictwo i ogrodnictwo  </t>
  </si>
  <si>
    <t xml:space="preserve">technologia żywności i żywienia  </t>
  </si>
  <si>
    <t xml:space="preserve">zootechnika i rybactwo  </t>
  </si>
  <si>
    <t xml:space="preserve">ekonomia i finanse  </t>
  </si>
  <si>
    <t xml:space="preserve">geografia społeczno-ekonomiczna i gospodarka przestrzenna  </t>
  </si>
  <si>
    <t xml:space="preserve">nauki o bezpieczeństwie  </t>
  </si>
  <si>
    <t xml:space="preserve">nauki o komunikacji społecznej i mediach  </t>
  </si>
  <si>
    <t xml:space="preserve">nauki o polityce i administracji  </t>
  </si>
  <si>
    <t xml:space="preserve">nauki o zarządzaniu i jakości  </t>
  </si>
  <si>
    <t xml:space="preserve">nauki prawne  </t>
  </si>
  <si>
    <t xml:space="preserve">nauki socjologiczne  </t>
  </si>
  <si>
    <t xml:space="preserve">pedagogika  </t>
  </si>
  <si>
    <t xml:space="preserve">prawo kanoniczne  </t>
  </si>
  <si>
    <t xml:space="preserve">psychologia  </t>
  </si>
  <si>
    <t xml:space="preserve">astronomia  </t>
  </si>
  <si>
    <t xml:space="preserve">informatyka  </t>
  </si>
  <si>
    <t xml:space="preserve">matematyka  </t>
  </si>
  <si>
    <t xml:space="preserve">nauki biologiczne  </t>
  </si>
  <si>
    <t xml:space="preserve">nauki chemiczne  </t>
  </si>
  <si>
    <t xml:space="preserve">nauki fizyczne  </t>
  </si>
  <si>
    <t xml:space="preserve">nauki o Ziemi i środowisku  </t>
  </si>
  <si>
    <t xml:space="preserve">nauki teologiczne  </t>
  </si>
  <si>
    <t xml:space="preserve">sztuki filmowe i teatralne  </t>
  </si>
  <si>
    <t xml:space="preserve">sztuki muzyczne  </t>
  </si>
  <si>
    <t xml:space="preserve">sztuki plastyczne i konserwacja dzieł sztuki  </t>
  </si>
  <si>
    <t>Dyscypliny naukowe/artystyczne :</t>
  </si>
  <si>
    <t>Poziom studiów:</t>
  </si>
  <si>
    <t>Poziom kwalifikacji (PRK):</t>
  </si>
  <si>
    <t>Profil studiów:</t>
  </si>
  <si>
    <t>Zarządzanie w pielęgniarstwie</t>
  </si>
  <si>
    <t>Dydaktyka medyczna</t>
  </si>
  <si>
    <t>1.</t>
  </si>
  <si>
    <t>2.</t>
  </si>
  <si>
    <t>3.</t>
  </si>
  <si>
    <t>4.</t>
  </si>
  <si>
    <t>5.</t>
  </si>
  <si>
    <t>6.</t>
  </si>
  <si>
    <t>7.</t>
  </si>
  <si>
    <t>II</t>
  </si>
  <si>
    <t>III</t>
  </si>
  <si>
    <t>Język angielski</t>
  </si>
  <si>
    <t>Pz</t>
  </si>
  <si>
    <t>IV</t>
  </si>
  <si>
    <t>I</t>
  </si>
  <si>
    <t>praktyczny</t>
  </si>
  <si>
    <t>S</t>
  </si>
  <si>
    <t>A. Nauki społeczne i humanistyczne</t>
  </si>
  <si>
    <t>B. Zaawansowana praktyka pielęgniarska</t>
  </si>
  <si>
    <t>Razem blok A</t>
  </si>
  <si>
    <t>Psychologia zdrowia</t>
  </si>
  <si>
    <t>Pielęgniarstwo wielokulturowe</t>
  </si>
  <si>
    <t>Prawo w praktyce pielęgniarskiej</t>
  </si>
  <si>
    <t>Razem blok B</t>
  </si>
  <si>
    <t xml:space="preserve">C. Badania naukowe i rozwój pielęgniarstwa     </t>
  </si>
  <si>
    <t>Razem blok C</t>
  </si>
  <si>
    <t>Razem blok D</t>
  </si>
  <si>
    <t>E. Praktyki zawodowe</t>
  </si>
  <si>
    <t>F. Egzamin</t>
  </si>
  <si>
    <t>Egzamin magisterski</t>
  </si>
  <si>
    <t>Razem blok E</t>
  </si>
  <si>
    <t>Razem A+B+C+D+E+F (ECTS)</t>
  </si>
  <si>
    <t>Endoskopia</t>
  </si>
  <si>
    <t>Farmakologia i ordynowanieproduktów leczniczych</t>
  </si>
  <si>
    <t>Pielęgniarstwo epidemiologiczne</t>
  </si>
  <si>
    <t>Poradnictwo w pielęgniarstwie</t>
  </si>
  <si>
    <t>Koordynowana opieka zdrowotna</t>
  </si>
  <si>
    <t>Promocja zdrowia i świadczenia profilaktyczne</t>
  </si>
  <si>
    <t>Badania naukowe w pielęgniarstwie</t>
  </si>
  <si>
    <t>Statystyka medyczna</t>
  </si>
  <si>
    <t>Informacja naukowa</t>
  </si>
  <si>
    <t>Praktyka pielęgniarska oparta na dowodach naukowych</t>
  </si>
  <si>
    <t>Pielęgniarstwo w perspektywie międzynarodowej</t>
  </si>
  <si>
    <t>Neurochirurgia</t>
  </si>
  <si>
    <t>Edukacja w wybranych chorobach przewlekłych</t>
  </si>
  <si>
    <t>Wentylacja mechaniczna długoterminowa w opiece stacjonarnej i domowej</t>
  </si>
  <si>
    <t>Opieka onkologiczna</t>
  </si>
  <si>
    <t>Podstawowa opieka zdrowotna</t>
  </si>
  <si>
    <t>magister</t>
  </si>
  <si>
    <t>stacjonarne</t>
  </si>
  <si>
    <t xml:space="preserve">Pielęgniarstwo </t>
  </si>
  <si>
    <t>nauki o zdrowiu</t>
  </si>
  <si>
    <t>nauki medyczne</t>
  </si>
  <si>
    <t>nauki prawne</t>
  </si>
  <si>
    <t>nauki farmaceutyczne</t>
  </si>
  <si>
    <t>Liczba ECTS</t>
  </si>
  <si>
    <t>% udziału</t>
  </si>
  <si>
    <t>Procentowy udział dyscyplin:</t>
  </si>
  <si>
    <t>nauki o zdrowiu (wiodąca)</t>
  </si>
  <si>
    <r>
      <rPr>
        <b/>
        <i/>
        <sz val="11"/>
        <rFont val="Arial"/>
        <family val="2"/>
        <charset val="238"/>
      </rPr>
      <t xml:space="preserve">W </t>
    </r>
    <r>
      <rPr>
        <i/>
        <sz val="11"/>
        <rFont val="Arial"/>
        <family val="2"/>
        <charset val="238"/>
      </rPr>
      <t xml:space="preserve">- wykład, </t>
    </r>
    <r>
      <rPr>
        <b/>
        <i/>
        <sz val="11"/>
        <rFont val="Arial"/>
        <family val="2"/>
        <charset val="238"/>
      </rPr>
      <t xml:space="preserve">Ć </t>
    </r>
    <r>
      <rPr>
        <i/>
        <sz val="11"/>
        <rFont val="Arial"/>
        <family val="2"/>
        <charset val="238"/>
      </rPr>
      <t xml:space="preserve"> - ćwiczenia, </t>
    </r>
    <r>
      <rPr>
        <b/>
        <i/>
        <sz val="11"/>
        <rFont val="Arial"/>
        <family val="2"/>
        <charset val="238"/>
      </rPr>
      <t>ZBN</t>
    </r>
    <r>
      <rPr>
        <i/>
        <sz val="11"/>
        <rFont val="Arial"/>
        <family val="2"/>
        <charset val="238"/>
      </rPr>
      <t xml:space="preserve"> - zajęcia bez nauczyciela, </t>
    </r>
    <r>
      <rPr>
        <b/>
        <i/>
        <sz val="11"/>
        <rFont val="Arial"/>
        <family val="2"/>
        <charset val="238"/>
      </rPr>
      <t>PZ</t>
    </r>
    <r>
      <rPr>
        <i/>
        <sz val="11"/>
        <rFont val="Arial"/>
        <family val="2"/>
        <charset val="238"/>
      </rPr>
      <t xml:space="preserve"> - praktyki zawodowe, </t>
    </r>
    <r>
      <rPr>
        <b/>
        <i/>
        <sz val="11"/>
        <rFont val="Arial"/>
        <family val="2"/>
        <charset val="238"/>
      </rPr>
      <t xml:space="preserve">S </t>
    </r>
    <r>
      <rPr>
        <i/>
        <sz val="11"/>
        <rFont val="Arial"/>
        <family val="2"/>
        <charset val="238"/>
      </rPr>
      <t>- seminarium</t>
    </r>
  </si>
  <si>
    <t>drugi stopień</t>
  </si>
  <si>
    <t>Razem blok F</t>
  </si>
  <si>
    <r>
      <t>Razem A+B+C+D                1110</t>
    </r>
    <r>
      <rPr>
        <sz val="12"/>
        <rFont val="Arial"/>
        <family val="2"/>
        <charset val="238"/>
      </rPr>
      <t xml:space="preserve">    </t>
    </r>
    <r>
      <rPr>
        <b/>
        <sz val="12"/>
        <rFont val="Arial"/>
        <family val="2"/>
        <charset val="238"/>
      </rPr>
      <t xml:space="preserve">                                                                                       </t>
    </r>
  </si>
  <si>
    <t>O913</t>
  </si>
  <si>
    <t>IGK</t>
  </si>
  <si>
    <t>Opieka i edukacja terapeutyczna w chorobach przewlekłych:</t>
  </si>
  <si>
    <t>a) choroby nowotworowe, choroby nerek, zaburzenia psychiczne</t>
  </si>
  <si>
    <t>b) choroby układu krążenia, cukrzyca</t>
  </si>
  <si>
    <t>c) choroby układu nerwowego, rany i przetoki</t>
  </si>
  <si>
    <t>d) choroby układu oddechowego, leczenie żywieniowe</t>
  </si>
  <si>
    <t xml:space="preserve">Pracownia endoskopowa </t>
  </si>
  <si>
    <t xml:space="preserve"> 29.5</t>
  </si>
  <si>
    <t xml:space="preserve"> IV</t>
  </si>
  <si>
    <t xml:space="preserve">      Semestr</t>
  </si>
  <si>
    <t>Dozwolony deficyt punktów ECTS po poszczególnych semestrach:</t>
  </si>
  <si>
    <t xml:space="preserve">Seminarium dyplomowe </t>
  </si>
  <si>
    <t>Ortopedia i traumatologia/Organizacja opieki nad osobami niepełnosprawnymi</t>
  </si>
  <si>
    <t>Gerontologia i organizacja opieki nad osobami starszymi/Propedeutyka ch. cywilizacyjnych</t>
  </si>
  <si>
    <t xml:space="preserve">Pielęgniarstwo ratunkowe/Medycyna katastrof i pomocy doraźnej </t>
  </si>
  <si>
    <t>D. Do dyspozycji uczelni  (1,2,3 - przedmioty do wyboru)</t>
  </si>
  <si>
    <t xml:space="preserve">    ECTS       Razem:</t>
  </si>
  <si>
    <t xml:space="preserve">                                                                                                             Liczba punktów ECTS w semestrze                                                                         </t>
  </si>
  <si>
    <t xml:space="preserve">Praktyka zawodowa           200                                                                                          </t>
  </si>
  <si>
    <t>Łącznie:                               1310</t>
  </si>
  <si>
    <r>
      <t xml:space="preserve"> </t>
    </r>
    <r>
      <rPr>
        <b/>
        <sz val="12"/>
        <rFont val="Arial"/>
        <family val="2"/>
        <charset val="238"/>
      </rPr>
      <t xml:space="preserve">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</si>
</sst>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"/>
    <numFmt numFmtId="166" formatCode="0.000"/>
    <numFmt numFmtId="167" formatCode="_-* #,##0\ _z_ł_-;\-* #,##0\ _z_ł_-;_-* &quot;-&quot;??\ _z_ł_-;_-@_-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Times New Roman"/>
      <family val="1"/>
      <charset val="238"/>
    </font>
    <font>
      <sz val="7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Consolas"/>
      <family val="3"/>
      <charset val="238"/>
    </font>
    <font>
      <sz val="12"/>
      <color rgb="FF2F2F2F"/>
      <name val="Segoe UI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color rgb="FF000000"/>
      <name val="Times New Roman"/>
      <family val="1"/>
      <charset val="238"/>
    </font>
    <font>
      <i/>
      <sz val="12"/>
      <color rgb="FF2F2F2F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3" fillId="4" borderId="33" applyNumberFormat="0" applyAlignment="0" applyProtection="0"/>
    <xf numFmtId="0" fontId="24" fillId="5" borderId="0" applyNumberFormat="0" applyBorder="0" applyAlignment="0" applyProtection="0"/>
    <xf numFmtId="164" fontId="38" fillId="0" borderId="0" applyFont="0" applyFill="0" applyBorder="0" applyAlignment="0" applyProtection="0"/>
  </cellStyleXfs>
  <cellXfs count="3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6" borderId="0" xfId="0" applyFont="1" applyFill="1"/>
    <xf numFmtId="0" fontId="1" fillId="6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6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1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2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/>
    <xf numFmtId="0" fontId="25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15" fillId="0" borderId="0" xfId="0" applyFont="1" applyAlignment="1">
      <alignment vertical="center"/>
    </xf>
    <xf numFmtId="0" fontId="27" fillId="0" borderId="0" xfId="0" applyFont="1" applyFill="1" applyBorder="1" applyAlignment="1"/>
    <xf numFmtId="0" fontId="15" fillId="0" borderId="0" xfId="0" applyFont="1"/>
    <xf numFmtId="0" fontId="28" fillId="0" borderId="0" xfId="0" applyFont="1" applyFill="1" applyBorder="1" applyAlignment="1"/>
    <xf numFmtId="0" fontId="15" fillId="0" borderId="0" xfId="0" applyFont="1" applyFill="1" applyBorder="1" applyAlignment="1"/>
    <xf numFmtId="0" fontId="17" fillId="0" borderId="0" xfId="0" applyFont="1" applyFill="1" applyBorder="1" applyAlignme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Fill="1" applyBorder="1"/>
    <xf numFmtId="0" fontId="19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6" fillId="11" borderId="1" xfId="0" applyFont="1" applyFill="1" applyBorder="1" applyAlignment="1">
      <alignment horizontal="center" vertical="center"/>
    </xf>
    <xf numFmtId="0" fontId="19" fillId="6" borderId="0" xfId="0" applyFont="1" applyFill="1" applyBorder="1"/>
    <xf numFmtId="0" fontId="19" fillId="6" borderId="0" xfId="0" applyFont="1" applyFill="1"/>
    <xf numFmtId="0" fontId="19" fillId="0" borderId="4" xfId="0" applyFont="1" applyBorder="1" applyAlignment="1">
      <alignment horizontal="center" vertical="center"/>
    </xf>
    <xf numFmtId="0" fontId="19" fillId="5" borderId="1" xfId="2" applyFont="1" applyBorder="1" applyAlignment="1">
      <alignment horizontal="center" vertical="center"/>
    </xf>
    <xf numFmtId="0" fontId="19" fillId="4" borderId="1" xfId="1" applyFont="1" applyBorder="1" applyAlignment="1">
      <alignment horizontal="center" vertical="center"/>
    </xf>
    <xf numFmtId="0" fontId="19" fillId="12" borderId="0" xfId="0" applyFont="1" applyFill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0" fontId="19" fillId="0" borderId="0" xfId="0" applyFont="1"/>
    <xf numFmtId="0" fontId="19" fillId="6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6" fillId="11" borderId="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25" fillId="0" borderId="0" xfId="0" applyFont="1" applyFill="1" applyBorder="1" applyAlignment="1"/>
    <xf numFmtId="0" fontId="1" fillId="0" borderId="10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" fillId="14" borderId="0" xfId="0" applyFont="1" applyFill="1" applyBorder="1" applyAlignment="1">
      <alignment vertical="center"/>
    </xf>
    <xf numFmtId="0" fontId="3" fillId="14" borderId="0" xfId="0" applyFont="1" applyFill="1" applyBorder="1"/>
    <xf numFmtId="0" fontId="0" fillId="14" borderId="0" xfId="0" applyFill="1"/>
    <xf numFmtId="0" fontId="0" fillId="13" borderId="1" xfId="0" applyFill="1" applyBorder="1"/>
    <xf numFmtId="0" fontId="30" fillId="0" borderId="0" xfId="0" applyFont="1"/>
    <xf numFmtId="0" fontId="0" fillId="6" borderId="1" xfId="0" applyFill="1" applyBorder="1"/>
    <xf numFmtId="0" fontId="9" fillId="15" borderId="43" xfId="0" applyFont="1" applyFill="1" applyBorder="1" applyAlignment="1">
      <alignment horizontal="center" vertical="center" wrapText="1"/>
    </xf>
    <xf numFmtId="0" fontId="9" fillId="15" borderId="42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0" fillId="15" borderId="44" xfId="0" applyFill="1" applyBorder="1" applyAlignment="1">
      <alignment vertical="top" wrapText="1"/>
    </xf>
    <xf numFmtId="0" fontId="9" fillId="15" borderId="38" xfId="0" applyFont="1" applyFill="1" applyBorder="1" applyAlignment="1">
      <alignment horizontal="center" vertical="center" wrapText="1"/>
    </xf>
    <xf numFmtId="0" fontId="0" fillId="15" borderId="41" xfId="0" applyFill="1" applyBorder="1" applyAlignment="1">
      <alignment vertical="top" wrapText="1"/>
    </xf>
    <xf numFmtId="0" fontId="10" fillId="0" borderId="42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0" xfId="0" applyNumberFormat="1"/>
    <xf numFmtId="0" fontId="29" fillId="0" borderId="0" xfId="0" applyNumberFormat="1" applyFont="1" applyAlignment="1">
      <alignment horizontal="left" vertical="center"/>
    </xf>
    <xf numFmtId="10" fontId="1" fillId="0" borderId="0" xfId="0" applyNumberFormat="1" applyFont="1"/>
    <xf numFmtId="10" fontId="0" fillId="0" borderId="0" xfId="0" applyNumberFormat="1"/>
    <xf numFmtId="0" fontId="6" fillId="11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5" fontId="6" fillId="6" borderId="9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 applyProtection="1">
      <protection hidden="1"/>
    </xf>
    <xf numFmtId="0" fontId="31" fillId="0" borderId="0" xfId="0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0" fontId="32" fillId="0" borderId="17" xfId="0" applyFont="1" applyFill="1" applyBorder="1"/>
    <xf numFmtId="0" fontId="25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6" fillId="0" borderId="0" xfId="0" applyFont="1"/>
    <xf numFmtId="0" fontId="19" fillId="0" borderId="1" xfId="0" applyFont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0" fontId="1" fillId="13" borderId="1" xfId="0" applyFont="1" applyFill="1" applyBorder="1"/>
    <xf numFmtId="0" fontId="6" fillId="0" borderId="0" xfId="0" applyFont="1" applyFill="1" applyBorder="1" applyAlignment="1"/>
    <xf numFmtId="165" fontId="20" fillId="10" borderId="1" xfId="0" applyNumberFormat="1" applyFont="1" applyFill="1" applyBorder="1" applyAlignment="1">
      <alignment horizontal="center" vertical="center"/>
    </xf>
    <xf numFmtId="165" fontId="6" fillId="11" borderId="1" xfId="0" applyNumberFormat="1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vertical="center"/>
    </xf>
    <xf numFmtId="0" fontId="19" fillId="17" borderId="4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19" fillId="17" borderId="1" xfId="2" applyFont="1" applyFill="1" applyBorder="1" applyAlignment="1">
      <alignment horizontal="center" vertical="center"/>
    </xf>
    <xf numFmtId="0" fontId="19" fillId="17" borderId="1" xfId="1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0" fillId="16" borderId="1" xfId="0" applyFont="1" applyFill="1" applyBorder="1" applyAlignment="1">
      <alignment horizontal="center" vertical="center"/>
    </xf>
    <xf numFmtId="0" fontId="6" fillId="5" borderId="1" xfId="2" applyFont="1" applyBorder="1" applyAlignment="1">
      <alignment horizontal="center" vertical="center"/>
    </xf>
    <xf numFmtId="0" fontId="6" fillId="4" borderId="1" xfId="1" applyFont="1" applyBorder="1" applyAlignment="1">
      <alignment horizontal="center" vertical="center"/>
    </xf>
    <xf numFmtId="165" fontId="20" fillId="16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167" fontId="25" fillId="0" borderId="0" xfId="3" applyNumberFormat="1" applyFont="1" applyFill="1" applyBorder="1" applyAlignment="1">
      <alignment horizontal="left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" fillId="18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6" fillId="17" borderId="10" xfId="0" applyFont="1" applyFill="1" applyBorder="1" applyAlignment="1">
      <alignment horizontal="left" vertical="center"/>
    </xf>
    <xf numFmtId="0" fontId="6" fillId="17" borderId="7" xfId="0" applyFont="1" applyFill="1" applyBorder="1" applyAlignment="1">
      <alignment horizontal="left" vertical="center"/>
    </xf>
    <xf numFmtId="0" fontId="6" fillId="17" borderId="19" xfId="0" applyFont="1" applyFill="1" applyBorder="1" applyAlignment="1">
      <alignment horizontal="left" vertical="center"/>
    </xf>
    <xf numFmtId="0" fontId="6" fillId="17" borderId="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 textRotation="90" wrapText="1"/>
    </xf>
    <xf numFmtId="0" fontId="8" fillId="10" borderId="25" xfId="0" applyFont="1" applyFill="1" applyBorder="1" applyAlignment="1">
      <alignment horizontal="center" vertical="center" textRotation="90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textRotation="180"/>
    </xf>
    <xf numFmtId="0" fontId="1" fillId="6" borderId="24" xfId="0" applyFont="1" applyFill="1" applyBorder="1" applyAlignment="1">
      <alignment horizontal="center" vertical="center" textRotation="180"/>
    </xf>
    <xf numFmtId="0" fontId="1" fillId="6" borderId="25" xfId="0" applyFont="1" applyFill="1" applyBorder="1" applyAlignment="1">
      <alignment horizontal="center" vertical="center" textRotation="180"/>
    </xf>
    <xf numFmtId="0" fontId="10" fillId="0" borderId="0" xfId="0" applyFont="1" applyFill="1" applyAlignment="1">
      <alignment horizontal="left"/>
    </xf>
    <xf numFmtId="0" fontId="6" fillId="0" borderId="12" xfId="0" applyFont="1" applyFill="1" applyBorder="1" applyAlignment="1">
      <alignment horizontal="center" vertical="center"/>
    </xf>
    <xf numFmtId="0" fontId="6" fillId="17" borderId="20" xfId="0" applyFont="1" applyFill="1" applyBorder="1" applyAlignment="1">
      <alignment horizontal="left" vertical="center"/>
    </xf>
    <xf numFmtId="0" fontId="6" fillId="17" borderId="17" xfId="0" applyFont="1" applyFill="1" applyBorder="1" applyAlignment="1">
      <alignment horizontal="left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textRotation="90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 textRotation="90"/>
    </xf>
    <xf numFmtId="0" fontId="8" fillId="10" borderId="24" xfId="0" applyFont="1" applyFill="1" applyBorder="1" applyAlignment="1">
      <alignment horizontal="center" vertical="center" textRotation="90"/>
    </xf>
    <xf numFmtId="0" fontId="8" fillId="10" borderId="25" xfId="0" applyFont="1" applyFill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167" fontId="25" fillId="0" borderId="0" xfId="3" applyNumberFormat="1" applyFont="1" applyFill="1" applyBorder="1" applyAlignment="1">
      <alignment horizontal="left"/>
    </xf>
    <xf numFmtId="0" fontId="37" fillId="0" borderId="40" xfId="0" applyFont="1" applyFill="1" applyBorder="1" applyAlignment="1">
      <alignment horizontal="left"/>
    </xf>
    <xf numFmtId="0" fontId="12" fillId="0" borderId="40" xfId="0" applyFont="1" applyFill="1" applyBorder="1" applyAlignment="1">
      <alignment horizontal="left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6" fillId="6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3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6" xfId="0" applyFont="1" applyFill="1" applyBorder="1" applyAlignment="1">
      <alignment horizontal="center" vertical="center" wrapText="1"/>
    </xf>
    <xf numFmtId="0" fontId="9" fillId="15" borderId="37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 wrapText="1"/>
    </xf>
    <xf numFmtId="0" fontId="9" fillId="15" borderId="38" xfId="0" applyFont="1" applyFill="1" applyBorder="1" applyAlignment="1">
      <alignment horizontal="center" vertical="center" wrapText="1"/>
    </xf>
    <xf numFmtId="0" fontId="9" fillId="15" borderId="39" xfId="0" applyFont="1" applyFill="1" applyBorder="1" applyAlignment="1">
      <alignment horizontal="center" vertical="center" wrapText="1"/>
    </xf>
    <xf numFmtId="0" fontId="9" fillId="15" borderId="40" xfId="0" applyFont="1" applyFill="1" applyBorder="1" applyAlignment="1">
      <alignment horizontal="center" vertical="center" wrapText="1"/>
    </xf>
    <xf numFmtId="0" fontId="9" fillId="15" borderId="41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right" vertical="center" wrapText="1"/>
    </xf>
    <xf numFmtId="0" fontId="9" fillId="0" borderId="48" xfId="0" applyFont="1" applyBorder="1" applyAlignment="1">
      <alignment horizontal="right" vertical="center" wrapText="1"/>
    </xf>
  </cellXfs>
  <cellStyles count="4">
    <cellStyle name="Dane wejściowe" xfId="1" builtinId="20"/>
    <cellStyle name="Dobry" xfId="2" builtinId="26"/>
    <cellStyle name="Dziesiętny" xfId="3" builtinId="3"/>
    <cellStyle name="Normalny" xfId="0" builtinId="0"/>
  </cellStyles>
  <dxfs count="14">
    <dxf>
      <numFmt numFmtId="14" formatCode="0.00%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nsolas"/>
        <scheme val="none"/>
      </font>
      <numFmt numFmtId="0" formatCode="General"/>
      <alignment horizontal="left" vertical="center" textRotation="0" wrapText="0" indent="0" justifyLastLine="0" shrinkToFit="0" readingOrder="0"/>
    </dxf>
    <dxf>
      <numFmt numFmtId="0" formatCode="General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I49" totalsRowShown="0">
  <autoFilter ref="A1:I49" xr:uid="{00000000-0009-0000-0100-000001000000}"/>
  <sortState xmlns:xlrd2="http://schemas.microsoft.com/office/spreadsheetml/2017/richdata2" ref="A2:I49">
    <sortCondition descending="1" ref="H1:H49"/>
  </sortState>
  <tableColumns count="9">
    <tableColumn id="1" xr3:uid="{00000000-0010-0000-0000-000001000000}" name="Kolumna1"/>
    <tableColumn id="2" xr3:uid="{00000000-0010-0000-0000-000002000000}" name="ilosc wystąpień 1" dataDxfId="4">
      <calculatedColumnFormula>COUNTIF('Plan studiów'!AG$18:AG$75,A2)</calculatedColumnFormula>
    </tableColumn>
    <tableColumn id="4" xr3:uid="{00000000-0010-0000-0000-000004000000}" name="Kolumna3" dataDxfId="3">
      <calculatedColumnFormula>SUMIF('Plan studiów'!AG$18:AG$75,A2,'Plan studiów'!AH$18:AH$75)</calculatedColumnFormula>
    </tableColumn>
    <tableColumn id="3" xr3:uid="{00000000-0010-0000-0000-000003000000}" name="Kolumna2" dataDxfId="2">
      <calculatedColumnFormula>COUNTIF('Plan studiów'!AI$18:AI$75,A2)</calculatedColumnFormula>
    </tableColumn>
    <tableColumn id="5" xr3:uid="{00000000-0010-0000-0000-000005000000}" name="Kolumna4">
      <calculatedColumnFormula>SUMIF('Plan studiów'!AI$18:AI$75,A2,'Plan studiów'!AJ$18:AJ$75)</calculatedColumnFormula>
    </tableColumn>
    <tableColumn id="7" xr3:uid="{00000000-0010-0000-0000-000007000000}" name="suma wystapien">
      <calculatedColumnFormula>Tabela1[[#This Row],[Kolumna2]]+Tabela1[[#This Row],[ilosc wystąpień 1]]</calculatedColumnFormula>
    </tableColumn>
    <tableColumn id="6" xr3:uid="{00000000-0010-0000-0000-000006000000}" name="ects razem" dataDxfId="1">
      <calculatedColumnFormula>Tabela1[[#This Row],[Kolumna3]]+Tabela1[[#This Row],[Kolumna4]]</calculatedColumnFormula>
    </tableColumn>
    <tableColumn id="8" xr3:uid="{00000000-0010-0000-0000-000008000000}" name="procenty" dataDxfId="0">
      <calculatedColumnFormula>G2/N$1</calculatedColumnFormula>
    </tableColumn>
    <tableColumn id="9" xr3:uid="{00000000-0010-0000-0000-000009000000}" name="proc">
      <calculatedColumnFormula>TEXT(H2,"0%, 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DW421"/>
  <sheetViews>
    <sheetView tabSelected="1" topLeftCell="A43" zoomScale="66" zoomScaleNormal="66" zoomScaleSheetLayoutView="55" zoomScalePageLayoutView="60" workbookViewId="0">
      <selection activeCell="C21" sqref="C21"/>
    </sheetView>
  </sheetViews>
  <sheetFormatPr defaultRowHeight="12.75" x14ac:dyDescent="0.2"/>
  <cols>
    <col min="1" max="1" width="4" style="1" customWidth="1"/>
    <col min="2" max="2" width="77.28515625" style="1" customWidth="1"/>
    <col min="3" max="3" width="18.85546875" style="2" customWidth="1"/>
    <col min="4" max="4" width="10.85546875" style="2" customWidth="1"/>
    <col min="5" max="5" width="6.7109375" style="18" customWidth="1"/>
    <col min="6" max="6" width="7.140625" style="18" customWidth="1"/>
    <col min="7" max="7" width="8.28515625" style="18" customWidth="1"/>
    <col min="8" max="8" width="6.5703125" style="18" customWidth="1"/>
    <col min="9" max="9" width="4.85546875" style="18" customWidth="1"/>
    <col min="10" max="10" width="7.7109375" style="18" customWidth="1"/>
    <col min="11" max="11" width="9.7109375" style="18" customWidth="1"/>
    <col min="12" max="12" width="9.28515625" style="48" customWidth="1"/>
    <col min="13" max="13" width="7.140625" style="10" customWidth="1"/>
    <col min="14" max="14" width="5.140625" style="10" customWidth="1"/>
    <col min="15" max="15" width="4.85546875" style="10" customWidth="1"/>
    <col min="16" max="16" width="5" style="10" customWidth="1"/>
    <col min="17" max="17" width="6.7109375" style="50" customWidth="1"/>
    <col min="18" max="18" width="6" style="10" customWidth="1"/>
    <col min="19" max="19" width="5.5703125" style="10" customWidth="1"/>
    <col min="20" max="21" width="3.7109375" style="10" customWidth="1"/>
    <col min="22" max="22" width="5.42578125" style="50" customWidth="1"/>
    <col min="23" max="23" width="5.7109375" style="10" customWidth="1"/>
    <col min="24" max="24" width="4.5703125" style="10" customWidth="1"/>
    <col min="25" max="25" width="6.140625" style="10" customWidth="1"/>
    <col min="26" max="26" width="3.7109375" style="10" customWidth="1"/>
    <col min="27" max="27" width="5.85546875" style="50" customWidth="1"/>
    <col min="28" max="31" width="3.7109375" style="10" customWidth="1"/>
    <col min="32" max="32" width="5.5703125" style="50" customWidth="1"/>
    <col min="33" max="33" width="14.28515625" style="19" customWidth="1"/>
    <col min="34" max="34" width="6" style="12" customWidth="1"/>
    <col min="35" max="35" width="10.85546875" style="19" customWidth="1"/>
    <col min="36" max="36" width="4.28515625" style="12" customWidth="1"/>
    <col min="37" max="84" width="9.140625" style="12"/>
    <col min="85" max="126" width="9.140625" style="11"/>
    <col min="127" max="16384" width="9.140625" style="1"/>
  </cols>
  <sheetData>
    <row r="1" spans="1:127" s="63" customFormat="1" ht="24" customHeight="1" x14ac:dyDescent="0.25">
      <c r="A1" s="261" t="s">
        <v>28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118"/>
      <c r="AH1" s="62"/>
      <c r="AI1" s="118"/>
      <c r="AJ1" s="62"/>
      <c r="AK1" s="62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</row>
    <row r="2" spans="1:127" s="63" customFormat="1" ht="16.5" customHeight="1" x14ac:dyDescent="0.25">
      <c r="A2" s="262" t="s">
        <v>32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118"/>
      <c r="AH2" s="62"/>
      <c r="AI2" s="118"/>
      <c r="AJ2" s="62"/>
      <c r="AK2" s="6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</row>
    <row r="3" spans="1:127" s="53" customFormat="1" ht="30" customHeight="1" x14ac:dyDescent="0.2">
      <c r="A3" s="69"/>
      <c r="B3" s="70"/>
      <c r="C3" s="110" t="s">
        <v>31</v>
      </c>
      <c r="D3" s="110"/>
      <c r="E3" s="110"/>
      <c r="F3" s="110"/>
      <c r="G3" s="110"/>
      <c r="H3" s="110"/>
      <c r="I3" s="110"/>
      <c r="J3" s="110"/>
      <c r="K3" s="263" t="s">
        <v>154</v>
      </c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147"/>
      <c r="AD3" s="110"/>
      <c r="AE3" s="110"/>
      <c r="AF3" s="110"/>
      <c r="AG3" s="119"/>
      <c r="AH3" s="71"/>
      <c r="AI3" s="119"/>
      <c r="AJ3" s="71"/>
      <c r="AK3" s="71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</row>
    <row r="4" spans="1:127" s="53" customFormat="1" ht="15" customHeight="1" x14ac:dyDescent="0.2">
      <c r="A4" s="68"/>
      <c r="B4" s="56"/>
      <c r="C4" s="68"/>
      <c r="D4" s="68"/>
      <c r="E4" s="68"/>
      <c r="F4" s="264" t="s">
        <v>35</v>
      </c>
      <c r="G4" s="264"/>
      <c r="H4" s="264"/>
      <c r="I4" s="264"/>
      <c r="J4" s="264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55"/>
      <c r="AH4" s="52"/>
      <c r="AI4" s="60"/>
      <c r="AJ4" s="52"/>
      <c r="AK4" s="52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</row>
    <row r="5" spans="1:127" s="53" customFormat="1" ht="15" customHeight="1" x14ac:dyDescent="0.25">
      <c r="A5" s="72" t="s">
        <v>101</v>
      </c>
      <c r="B5" s="73"/>
      <c r="C5" s="266" t="s">
        <v>164</v>
      </c>
      <c r="D5" s="267"/>
      <c r="E5" s="267"/>
      <c r="F5" s="267"/>
      <c r="G5" s="267"/>
      <c r="H5" s="191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54"/>
      <c r="W5" s="55"/>
      <c r="X5" s="55"/>
      <c r="Y5" s="55"/>
      <c r="Z5" s="55"/>
      <c r="AA5" s="54"/>
      <c r="AB5" s="55"/>
      <c r="AC5" s="55"/>
      <c r="AD5" s="71"/>
      <c r="AE5" s="71"/>
      <c r="AF5" s="71"/>
      <c r="AG5" s="119"/>
      <c r="AH5" s="71"/>
      <c r="AI5" s="119"/>
      <c r="AJ5" s="71"/>
      <c r="AK5" s="71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</row>
    <row r="6" spans="1:127" s="53" customFormat="1" ht="15" customHeight="1" x14ac:dyDescent="0.25">
      <c r="A6" s="72" t="s">
        <v>102</v>
      </c>
      <c r="B6" s="73"/>
      <c r="C6" s="157">
        <v>7</v>
      </c>
      <c r="D6" s="56"/>
      <c r="E6" s="59"/>
      <c r="F6" s="59"/>
      <c r="G6" s="59"/>
      <c r="H6" s="64"/>
      <c r="I6" s="60"/>
      <c r="J6" s="60"/>
      <c r="K6" s="60"/>
      <c r="L6" s="61"/>
      <c r="M6" s="60"/>
      <c r="N6" s="55"/>
      <c r="O6" s="55"/>
      <c r="P6" s="55"/>
      <c r="Q6" s="54"/>
      <c r="R6" s="55"/>
      <c r="S6" s="55"/>
      <c r="T6" s="55"/>
      <c r="U6" s="55"/>
      <c r="V6" s="54"/>
      <c r="W6" s="55"/>
      <c r="X6" s="55"/>
      <c r="Y6" s="55"/>
      <c r="Z6" s="55"/>
      <c r="AA6" s="54"/>
      <c r="AB6" s="55"/>
      <c r="AC6" s="55"/>
      <c r="AD6" s="55"/>
      <c r="AE6" s="55"/>
      <c r="AF6" s="57"/>
      <c r="AG6" s="54"/>
      <c r="AH6" s="55"/>
      <c r="AI6" s="55"/>
      <c r="AJ6" s="55"/>
      <c r="AK6" s="52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</row>
    <row r="7" spans="1:127" s="53" customFormat="1" ht="15" customHeight="1" x14ac:dyDescent="0.25">
      <c r="A7" s="72" t="s">
        <v>103</v>
      </c>
      <c r="B7" s="73"/>
      <c r="C7" s="158" t="s">
        <v>119</v>
      </c>
      <c r="D7" s="64"/>
      <c r="E7" s="64"/>
      <c r="F7" s="64"/>
      <c r="G7" s="64"/>
      <c r="H7" s="64"/>
      <c r="I7" s="60"/>
      <c r="J7" s="60"/>
      <c r="K7" s="60"/>
      <c r="L7" s="61"/>
      <c r="M7" s="60"/>
      <c r="N7" s="55"/>
      <c r="O7" s="55"/>
      <c r="P7" s="55"/>
      <c r="Q7" s="54"/>
      <c r="R7" s="55"/>
      <c r="S7" s="55"/>
      <c r="T7" s="55"/>
      <c r="U7" s="55"/>
      <c r="V7" s="54"/>
      <c r="W7" s="55"/>
      <c r="X7" s="55"/>
      <c r="Y7" s="55"/>
      <c r="Z7" s="55"/>
      <c r="AA7" s="54"/>
      <c r="AB7" s="55"/>
      <c r="AC7" s="55"/>
      <c r="AD7" s="71"/>
      <c r="AE7" s="71"/>
      <c r="AF7" s="71"/>
      <c r="AG7" s="119"/>
      <c r="AH7" s="71"/>
      <c r="AI7" s="119"/>
      <c r="AJ7" s="71"/>
      <c r="AK7" s="71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</row>
    <row r="8" spans="1:127" s="53" customFormat="1" ht="15" customHeight="1" x14ac:dyDescent="0.25">
      <c r="A8" s="74" t="s">
        <v>100</v>
      </c>
      <c r="B8" s="73"/>
      <c r="C8" s="159" t="s">
        <v>155</v>
      </c>
      <c r="D8" s="113" t="s">
        <v>156</v>
      </c>
      <c r="E8" s="113"/>
      <c r="F8" s="113"/>
      <c r="G8" s="113"/>
      <c r="H8" s="113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4"/>
      <c r="W8" s="55"/>
      <c r="X8" s="57"/>
      <c r="Y8" s="57"/>
      <c r="Z8" s="57"/>
      <c r="AA8" s="58"/>
      <c r="AB8" s="57"/>
      <c r="AC8" s="57"/>
      <c r="AD8" s="57"/>
      <c r="AE8" s="57"/>
      <c r="AF8" s="58"/>
      <c r="AG8" s="60"/>
      <c r="AH8" s="52"/>
      <c r="AI8" s="60"/>
      <c r="AJ8" s="52"/>
      <c r="AK8" s="52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</row>
    <row r="9" spans="1:127" s="53" customFormat="1" ht="15" customHeight="1" x14ac:dyDescent="0.25">
      <c r="A9" s="75" t="s">
        <v>27</v>
      </c>
      <c r="B9" s="73"/>
      <c r="C9" s="268" t="s">
        <v>167</v>
      </c>
      <c r="D9" s="268"/>
      <c r="E9" s="268"/>
      <c r="F9" s="268"/>
      <c r="G9" s="268"/>
      <c r="H9" s="192"/>
      <c r="I9" s="60"/>
      <c r="J9" s="60"/>
      <c r="K9" s="60"/>
      <c r="L9" s="61"/>
      <c r="M9" s="60"/>
      <c r="N9" s="55"/>
      <c r="O9" s="55"/>
      <c r="P9" s="55"/>
      <c r="Q9" s="54"/>
      <c r="R9" s="55"/>
      <c r="S9" s="55"/>
      <c r="T9" s="55"/>
      <c r="U9" s="55"/>
      <c r="V9" s="54"/>
      <c r="W9" s="55"/>
      <c r="X9" s="57"/>
      <c r="Y9" s="57"/>
      <c r="Z9" s="55"/>
      <c r="AA9" s="58"/>
      <c r="AB9" s="57"/>
      <c r="AC9" s="57"/>
      <c r="AD9" s="57"/>
      <c r="AE9" s="57"/>
      <c r="AF9" s="58"/>
      <c r="AG9" s="60"/>
      <c r="AH9" s="52"/>
      <c r="AI9" s="60"/>
      <c r="AJ9" s="52"/>
      <c r="AK9" s="52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</row>
    <row r="10" spans="1:127" s="53" customFormat="1" ht="15" customHeight="1" x14ac:dyDescent="0.25">
      <c r="A10" s="76" t="s">
        <v>29</v>
      </c>
      <c r="B10" s="73"/>
      <c r="C10" s="158" t="s">
        <v>153</v>
      </c>
      <c r="D10" s="64"/>
      <c r="E10" s="64"/>
      <c r="F10" s="64"/>
      <c r="G10" s="64"/>
      <c r="H10" s="64"/>
      <c r="I10" s="60"/>
      <c r="J10" s="60"/>
      <c r="K10" s="60"/>
      <c r="L10" s="61"/>
      <c r="M10" s="60"/>
      <c r="N10" s="55"/>
      <c r="O10" s="55"/>
      <c r="P10" s="55"/>
      <c r="Q10" s="54"/>
      <c r="R10" s="55"/>
      <c r="S10" s="55"/>
      <c r="T10" s="55"/>
      <c r="U10" s="55"/>
      <c r="V10" s="54"/>
      <c r="W10" s="55"/>
      <c r="X10" s="57"/>
      <c r="Y10" s="57"/>
      <c r="Z10" s="55"/>
      <c r="AA10" s="58"/>
      <c r="AB10" s="57"/>
      <c r="AC10" s="57"/>
      <c r="AD10" s="57"/>
      <c r="AE10" s="57"/>
      <c r="AF10" s="58"/>
      <c r="AG10" s="60"/>
      <c r="AH10" s="52"/>
      <c r="AI10" s="60"/>
      <c r="AJ10" s="52"/>
      <c r="AK10" s="52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</row>
    <row r="11" spans="1:127" s="53" customFormat="1" ht="15" customHeight="1" thickBot="1" x14ac:dyDescent="0.3">
      <c r="A11" s="76" t="s">
        <v>30</v>
      </c>
      <c r="B11" s="77"/>
      <c r="C11" s="269" t="s">
        <v>152</v>
      </c>
      <c r="D11" s="270"/>
      <c r="E11" s="270"/>
      <c r="F11" s="270"/>
      <c r="G11" s="270"/>
      <c r="H11" s="197"/>
      <c r="I11" s="60"/>
      <c r="J11" s="60"/>
      <c r="K11" s="60"/>
      <c r="L11" s="61"/>
      <c r="M11" s="60"/>
      <c r="N11" s="55"/>
      <c r="O11" s="55"/>
      <c r="P11" s="55"/>
      <c r="Q11" s="54"/>
      <c r="R11" s="55"/>
      <c r="S11" s="55"/>
      <c r="T11" s="55"/>
      <c r="U11" s="55"/>
      <c r="V11" s="54"/>
      <c r="W11" s="55"/>
      <c r="X11" s="55"/>
      <c r="Y11" s="55"/>
      <c r="Z11" s="55"/>
      <c r="AA11" s="54"/>
      <c r="AB11" s="55"/>
      <c r="AC11" s="55"/>
      <c r="AD11" s="55"/>
      <c r="AE11" s="55"/>
      <c r="AF11" s="54"/>
      <c r="AG11" s="60"/>
      <c r="AH11" s="52"/>
      <c r="AI11" s="60"/>
      <c r="AJ11" s="52"/>
      <c r="AK11" s="52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</row>
    <row r="12" spans="1:127" s="3" customFormat="1" ht="20.100000000000001" customHeight="1" x14ac:dyDescent="0.2">
      <c r="A12" s="252" t="s">
        <v>0</v>
      </c>
      <c r="B12" s="271" t="s">
        <v>34</v>
      </c>
      <c r="C12" s="258" t="s">
        <v>1</v>
      </c>
      <c r="D12" s="229" t="s">
        <v>2</v>
      </c>
      <c r="E12" s="274" t="s">
        <v>3</v>
      </c>
      <c r="F12" s="274"/>
      <c r="G12" s="274"/>
      <c r="H12" s="274"/>
      <c r="I12" s="274"/>
      <c r="J12" s="274"/>
      <c r="K12" s="274"/>
      <c r="L12" s="255" t="s">
        <v>10</v>
      </c>
      <c r="M12" s="224" t="s">
        <v>5</v>
      </c>
      <c r="N12" s="224"/>
      <c r="O12" s="224"/>
      <c r="P12" s="224"/>
      <c r="Q12" s="224"/>
      <c r="R12" s="224"/>
      <c r="S12" s="224"/>
      <c r="T12" s="224"/>
      <c r="U12" s="224"/>
      <c r="V12" s="225"/>
      <c r="W12" s="223" t="s">
        <v>6</v>
      </c>
      <c r="X12" s="224"/>
      <c r="Y12" s="224"/>
      <c r="Z12" s="224"/>
      <c r="AA12" s="224"/>
      <c r="AB12" s="224"/>
      <c r="AC12" s="224"/>
      <c r="AD12" s="224"/>
      <c r="AE12" s="224"/>
      <c r="AF12" s="225"/>
      <c r="AG12" s="237" t="s">
        <v>36</v>
      </c>
      <c r="AH12" s="207" t="s">
        <v>10</v>
      </c>
      <c r="AI12" s="237" t="s">
        <v>36</v>
      </c>
      <c r="AJ12" s="207" t="s">
        <v>10</v>
      </c>
      <c r="AK12" s="14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</row>
    <row r="13" spans="1:127" s="3" customFormat="1" ht="20.100000000000001" customHeight="1" x14ac:dyDescent="0.2">
      <c r="A13" s="253"/>
      <c r="B13" s="272"/>
      <c r="C13" s="259"/>
      <c r="D13" s="230"/>
      <c r="E13" s="109" t="s">
        <v>26</v>
      </c>
      <c r="F13" s="235" t="s">
        <v>4</v>
      </c>
      <c r="G13" s="235"/>
      <c r="H13" s="235"/>
      <c r="I13" s="235"/>
      <c r="J13" s="235"/>
      <c r="K13" s="235"/>
      <c r="L13" s="256"/>
      <c r="M13" s="227"/>
      <c r="N13" s="227"/>
      <c r="O13" s="227"/>
      <c r="P13" s="227"/>
      <c r="Q13" s="227"/>
      <c r="R13" s="227"/>
      <c r="S13" s="227"/>
      <c r="T13" s="227"/>
      <c r="U13" s="227"/>
      <c r="V13" s="228"/>
      <c r="W13" s="226"/>
      <c r="X13" s="227"/>
      <c r="Y13" s="227"/>
      <c r="Z13" s="227"/>
      <c r="AA13" s="227"/>
      <c r="AB13" s="227"/>
      <c r="AC13" s="227"/>
      <c r="AD13" s="227"/>
      <c r="AE13" s="227"/>
      <c r="AF13" s="228"/>
      <c r="AG13" s="238"/>
      <c r="AH13" s="208"/>
      <c r="AI13" s="238"/>
      <c r="AJ13" s="208"/>
      <c r="AK13" s="14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</row>
    <row r="14" spans="1:127" s="3" customFormat="1" ht="20.100000000000001" customHeight="1" x14ac:dyDescent="0.2">
      <c r="A14" s="253"/>
      <c r="B14" s="272"/>
      <c r="C14" s="259"/>
      <c r="D14" s="230"/>
      <c r="E14" s="251" t="s">
        <v>22</v>
      </c>
      <c r="F14" s="235"/>
      <c r="G14" s="235"/>
      <c r="H14" s="235"/>
      <c r="I14" s="235"/>
      <c r="J14" s="235"/>
      <c r="K14" s="235"/>
      <c r="L14" s="256"/>
      <c r="M14" s="233" t="s">
        <v>7</v>
      </c>
      <c r="N14" s="233"/>
      <c r="O14" s="233"/>
      <c r="P14" s="233"/>
      <c r="Q14" s="234"/>
      <c r="R14" s="232" t="s">
        <v>8</v>
      </c>
      <c r="S14" s="233"/>
      <c r="T14" s="233"/>
      <c r="U14" s="233"/>
      <c r="V14" s="234"/>
      <c r="W14" s="232" t="s">
        <v>9</v>
      </c>
      <c r="X14" s="233"/>
      <c r="Y14" s="233"/>
      <c r="Z14" s="233"/>
      <c r="AA14" s="234"/>
      <c r="AB14" s="232" t="s">
        <v>25</v>
      </c>
      <c r="AC14" s="233"/>
      <c r="AD14" s="233"/>
      <c r="AE14" s="233"/>
      <c r="AF14" s="234"/>
      <c r="AG14" s="238"/>
      <c r="AH14" s="208"/>
      <c r="AI14" s="238"/>
      <c r="AJ14" s="208"/>
      <c r="AK14" s="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</row>
    <row r="15" spans="1:127" s="17" customFormat="1" ht="31.5" customHeight="1" x14ac:dyDescent="0.2">
      <c r="A15" s="253"/>
      <c r="B15" s="272"/>
      <c r="C15" s="259"/>
      <c r="D15" s="230"/>
      <c r="E15" s="251"/>
      <c r="F15" s="236" t="s">
        <v>20</v>
      </c>
      <c r="G15" s="236"/>
      <c r="H15" s="236"/>
      <c r="I15" s="236"/>
      <c r="J15" s="235" t="s">
        <v>21</v>
      </c>
      <c r="K15" s="235"/>
      <c r="L15" s="256"/>
      <c r="M15" s="219" t="s">
        <v>20</v>
      </c>
      <c r="N15" s="220"/>
      <c r="O15" s="220"/>
      <c r="P15" s="221"/>
      <c r="Q15" s="217" t="s">
        <v>10</v>
      </c>
      <c r="R15" s="219" t="s">
        <v>20</v>
      </c>
      <c r="S15" s="220"/>
      <c r="T15" s="220"/>
      <c r="U15" s="221"/>
      <c r="V15" s="217" t="s">
        <v>10</v>
      </c>
      <c r="W15" s="219" t="s">
        <v>20</v>
      </c>
      <c r="X15" s="220"/>
      <c r="Y15" s="220"/>
      <c r="Z15" s="221"/>
      <c r="AA15" s="217" t="s">
        <v>10</v>
      </c>
      <c r="AB15" s="219" t="s">
        <v>20</v>
      </c>
      <c r="AC15" s="220"/>
      <c r="AD15" s="220"/>
      <c r="AE15" s="221"/>
      <c r="AF15" s="217" t="s">
        <v>10</v>
      </c>
      <c r="AG15" s="238"/>
      <c r="AH15" s="208"/>
      <c r="AI15" s="238"/>
      <c r="AJ15" s="208"/>
      <c r="AK15" s="23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</row>
    <row r="16" spans="1:127" s="3" customFormat="1" ht="20.100000000000001" customHeight="1" x14ac:dyDescent="0.2">
      <c r="A16" s="254"/>
      <c r="B16" s="273"/>
      <c r="C16" s="260"/>
      <c r="D16" s="231"/>
      <c r="E16" s="251"/>
      <c r="F16" s="80" t="s">
        <v>11</v>
      </c>
      <c r="G16" s="80" t="s">
        <v>12</v>
      </c>
      <c r="H16" s="80" t="s">
        <v>116</v>
      </c>
      <c r="I16" s="4" t="s">
        <v>120</v>
      </c>
      <c r="J16" s="5" t="s">
        <v>168</v>
      </c>
      <c r="K16" s="198" t="s">
        <v>18</v>
      </c>
      <c r="L16" s="257"/>
      <c r="M16" s="79" t="s">
        <v>11</v>
      </c>
      <c r="N16" s="78" t="s">
        <v>12</v>
      </c>
      <c r="O16" s="149" t="s">
        <v>116</v>
      </c>
      <c r="P16" s="25" t="s">
        <v>120</v>
      </c>
      <c r="Q16" s="218"/>
      <c r="R16" s="78" t="s">
        <v>11</v>
      </c>
      <c r="S16" s="78" t="s">
        <v>12</v>
      </c>
      <c r="T16" s="149" t="s">
        <v>116</v>
      </c>
      <c r="U16" s="25" t="s">
        <v>120</v>
      </c>
      <c r="V16" s="218"/>
      <c r="W16" s="78" t="s">
        <v>11</v>
      </c>
      <c r="X16" s="78" t="s">
        <v>12</v>
      </c>
      <c r="Y16" s="145" t="s">
        <v>116</v>
      </c>
      <c r="Z16" s="25" t="s">
        <v>120</v>
      </c>
      <c r="AA16" s="218"/>
      <c r="AB16" s="78" t="s">
        <v>11</v>
      </c>
      <c r="AC16" s="145" t="s">
        <v>12</v>
      </c>
      <c r="AD16" s="145" t="s">
        <v>116</v>
      </c>
      <c r="AE16" s="25" t="s">
        <v>120</v>
      </c>
      <c r="AF16" s="218"/>
      <c r="AG16" s="239"/>
      <c r="AH16" s="209"/>
      <c r="AI16" s="239"/>
      <c r="AJ16" s="209"/>
      <c r="AK16" s="14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</row>
    <row r="17" spans="1:127" s="38" customFormat="1" ht="20.100000000000001" customHeight="1" x14ac:dyDescent="0.2">
      <c r="A17" s="222"/>
      <c r="B17" s="216"/>
      <c r="C17" s="216"/>
      <c r="D17" s="216"/>
      <c r="E17" s="215"/>
      <c r="F17" s="215"/>
      <c r="G17" s="215"/>
      <c r="H17" s="215"/>
      <c r="I17" s="215"/>
      <c r="J17" s="215"/>
      <c r="K17" s="215"/>
      <c r="L17" s="215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122"/>
      <c r="AH17" s="123"/>
      <c r="AI17" s="122"/>
      <c r="AJ17" s="123"/>
      <c r="AK17" s="3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</row>
    <row r="18" spans="1:127" s="9" customFormat="1" ht="15" customHeight="1" x14ac:dyDescent="0.2">
      <c r="A18" s="214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124"/>
      <c r="AH18" s="124"/>
      <c r="AI18" s="124"/>
      <c r="AJ18" s="124"/>
      <c r="AK18" s="19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</row>
    <row r="19" spans="1:127" s="93" customFormat="1" ht="24.75" customHeight="1" x14ac:dyDescent="0.2">
      <c r="A19" s="242" t="s">
        <v>121</v>
      </c>
      <c r="B19" s="243"/>
      <c r="C19" s="243"/>
      <c r="D19" s="243"/>
      <c r="E19" s="213"/>
      <c r="F19" s="213"/>
      <c r="G19" s="213"/>
      <c r="H19" s="213"/>
      <c r="I19" s="213"/>
      <c r="J19" s="213"/>
      <c r="K19" s="213"/>
      <c r="L19" s="21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124"/>
      <c r="AH19" s="124"/>
      <c r="AI19" s="124"/>
      <c r="AJ19" s="124"/>
      <c r="AK19" s="92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</row>
    <row r="20" spans="1:127" s="97" customFormat="1" ht="20.100000000000001" customHeight="1" x14ac:dyDescent="0.25">
      <c r="A20" s="32" t="s">
        <v>106</v>
      </c>
      <c r="B20" s="27" t="s">
        <v>124</v>
      </c>
      <c r="C20" s="81" t="s">
        <v>113</v>
      </c>
      <c r="D20" s="20"/>
      <c r="E20" s="183">
        <v>35</v>
      </c>
      <c r="F20" s="81">
        <v>20</v>
      </c>
      <c r="G20" s="81">
        <v>15</v>
      </c>
      <c r="H20" s="81"/>
      <c r="I20" s="81"/>
      <c r="J20" s="88">
        <v>15</v>
      </c>
      <c r="K20" s="199">
        <v>25</v>
      </c>
      <c r="L20" s="184">
        <v>3</v>
      </c>
      <c r="M20" s="90"/>
      <c r="N20" s="81"/>
      <c r="O20" s="81"/>
      <c r="P20" s="81"/>
      <c r="Q20" s="84"/>
      <c r="R20" s="81">
        <v>20</v>
      </c>
      <c r="S20" s="81">
        <v>15</v>
      </c>
      <c r="T20" s="81"/>
      <c r="U20" s="81"/>
      <c r="V20" s="84">
        <v>3</v>
      </c>
      <c r="W20" s="81"/>
      <c r="X20" s="91"/>
      <c r="Y20" s="91"/>
      <c r="Z20" s="91"/>
      <c r="AA20" s="84"/>
      <c r="AB20" s="91"/>
      <c r="AC20" s="91"/>
      <c r="AD20" s="91"/>
      <c r="AE20" s="91"/>
      <c r="AF20" s="84"/>
      <c r="AG20" s="125" t="s">
        <v>155</v>
      </c>
      <c r="AH20" s="125">
        <v>3</v>
      </c>
      <c r="AI20" s="125"/>
      <c r="AJ20" s="125"/>
      <c r="AK20" s="96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</row>
    <row r="21" spans="1:127" s="9" customFormat="1" ht="15" customHeight="1" x14ac:dyDescent="0.2">
      <c r="A21" s="114" t="s">
        <v>107</v>
      </c>
      <c r="B21" s="115" t="s">
        <v>125</v>
      </c>
      <c r="C21" s="13"/>
      <c r="D21" s="82" t="s">
        <v>113</v>
      </c>
      <c r="E21" s="183">
        <v>25</v>
      </c>
      <c r="F21" s="81">
        <v>25</v>
      </c>
      <c r="G21" s="81"/>
      <c r="H21" s="81"/>
      <c r="I21" s="81"/>
      <c r="J21" s="88">
        <v>5</v>
      </c>
      <c r="K21" s="199">
        <v>20</v>
      </c>
      <c r="L21" s="184">
        <v>2</v>
      </c>
      <c r="M21" s="90"/>
      <c r="N21" s="81"/>
      <c r="O21" s="81"/>
      <c r="P21" s="81"/>
      <c r="Q21" s="84"/>
      <c r="R21" s="81">
        <v>25</v>
      </c>
      <c r="S21" s="81"/>
      <c r="T21" s="81"/>
      <c r="U21" s="81"/>
      <c r="V21" s="84">
        <v>2</v>
      </c>
      <c r="W21" s="81"/>
      <c r="X21" s="91"/>
      <c r="Y21" s="91"/>
      <c r="Z21" s="91"/>
      <c r="AA21" s="84"/>
      <c r="AB21" s="91"/>
      <c r="AC21" s="91"/>
      <c r="AD21" s="91"/>
      <c r="AE21" s="91"/>
      <c r="AF21" s="84"/>
      <c r="AG21" s="125" t="s">
        <v>155</v>
      </c>
      <c r="AH21" s="125">
        <v>2</v>
      </c>
      <c r="AI21" s="125"/>
      <c r="AJ21" s="125"/>
      <c r="AK21" s="19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</row>
    <row r="22" spans="1:127" s="9" customFormat="1" ht="15" customHeight="1" x14ac:dyDescent="0.2">
      <c r="A22" s="114" t="s">
        <v>108</v>
      </c>
      <c r="B22" s="115" t="s">
        <v>104</v>
      </c>
      <c r="C22" s="81" t="s">
        <v>118</v>
      </c>
      <c r="D22" s="20"/>
      <c r="E22" s="183">
        <v>30</v>
      </c>
      <c r="F22" s="81">
        <v>20</v>
      </c>
      <c r="G22" s="81">
        <v>10</v>
      </c>
      <c r="H22" s="81"/>
      <c r="I22" s="81"/>
      <c r="J22" s="88">
        <v>25</v>
      </c>
      <c r="K22" s="199">
        <v>20</v>
      </c>
      <c r="L22" s="184">
        <v>3</v>
      </c>
      <c r="M22" s="90">
        <v>20</v>
      </c>
      <c r="N22" s="81">
        <v>10</v>
      </c>
      <c r="O22" s="81"/>
      <c r="P22" s="81"/>
      <c r="Q22" s="84">
        <v>3</v>
      </c>
      <c r="R22" s="81"/>
      <c r="S22" s="81"/>
      <c r="T22" s="81"/>
      <c r="U22" s="81"/>
      <c r="V22" s="84"/>
      <c r="W22" s="81"/>
      <c r="X22" s="91"/>
      <c r="Y22" s="91"/>
      <c r="Z22" s="91"/>
      <c r="AA22" s="84"/>
      <c r="AB22" s="91"/>
      <c r="AC22" s="91"/>
      <c r="AD22" s="91"/>
      <c r="AE22" s="91"/>
      <c r="AF22" s="84"/>
      <c r="AG22" s="125" t="s">
        <v>155</v>
      </c>
      <c r="AH22" s="125">
        <v>3</v>
      </c>
      <c r="AI22" s="125"/>
      <c r="AJ22" s="125"/>
      <c r="AK22" s="19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</row>
    <row r="23" spans="1:127" s="9" customFormat="1" ht="15" customHeight="1" x14ac:dyDescent="0.2">
      <c r="A23" s="114" t="s">
        <v>109</v>
      </c>
      <c r="B23" s="115" t="s">
        <v>126</v>
      </c>
      <c r="C23" s="13"/>
      <c r="D23" s="82" t="s">
        <v>114</v>
      </c>
      <c r="E23" s="183">
        <v>30</v>
      </c>
      <c r="F23" s="81">
        <v>30</v>
      </c>
      <c r="G23" s="81"/>
      <c r="H23" s="81"/>
      <c r="I23" s="81"/>
      <c r="J23" s="88">
        <v>20</v>
      </c>
      <c r="K23" s="199">
        <v>20</v>
      </c>
      <c r="L23" s="184">
        <v>3</v>
      </c>
      <c r="M23" s="90"/>
      <c r="N23" s="81"/>
      <c r="O23" s="81"/>
      <c r="P23" s="81"/>
      <c r="Q23" s="84"/>
      <c r="R23" s="81"/>
      <c r="S23" s="81"/>
      <c r="T23" s="81"/>
      <c r="U23" s="81"/>
      <c r="V23" s="84"/>
      <c r="W23" s="81">
        <v>30</v>
      </c>
      <c r="X23" s="91"/>
      <c r="Y23" s="91"/>
      <c r="Z23" s="91"/>
      <c r="AA23" s="84">
        <v>3</v>
      </c>
      <c r="AB23" s="91"/>
      <c r="AC23" s="91"/>
      <c r="AD23" s="91"/>
      <c r="AE23" s="91"/>
      <c r="AF23" s="84"/>
      <c r="AG23" s="125" t="s">
        <v>157</v>
      </c>
      <c r="AH23" s="125">
        <v>3</v>
      </c>
      <c r="AI23" s="125"/>
      <c r="AJ23" s="125"/>
      <c r="AK23" s="19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</row>
    <row r="24" spans="1:127" s="9" customFormat="1" ht="15" customHeight="1" x14ac:dyDescent="0.2">
      <c r="A24" s="114" t="s">
        <v>110</v>
      </c>
      <c r="B24" s="115" t="s">
        <v>105</v>
      </c>
      <c r="C24" s="81" t="s">
        <v>113</v>
      </c>
      <c r="D24" s="20"/>
      <c r="E24" s="183">
        <v>60</v>
      </c>
      <c r="F24" s="81">
        <v>30</v>
      </c>
      <c r="G24" s="81">
        <v>30</v>
      </c>
      <c r="H24" s="81"/>
      <c r="I24" s="81"/>
      <c r="J24" s="88">
        <v>25</v>
      </c>
      <c r="K24" s="199">
        <v>40</v>
      </c>
      <c r="L24" s="184">
        <v>6</v>
      </c>
      <c r="M24" s="90">
        <v>15</v>
      </c>
      <c r="N24" s="81">
        <v>15</v>
      </c>
      <c r="O24" s="81"/>
      <c r="P24" s="81"/>
      <c r="Q24" s="84">
        <v>3</v>
      </c>
      <c r="R24" s="81">
        <v>15</v>
      </c>
      <c r="S24" s="81">
        <v>15</v>
      </c>
      <c r="T24" s="81"/>
      <c r="U24" s="81"/>
      <c r="V24" s="84">
        <v>3</v>
      </c>
      <c r="W24" s="81"/>
      <c r="X24" s="91"/>
      <c r="Y24" s="91"/>
      <c r="Z24" s="91"/>
      <c r="AA24" s="84"/>
      <c r="AB24" s="91"/>
      <c r="AC24" s="91"/>
      <c r="AD24" s="91"/>
      <c r="AE24" s="91"/>
      <c r="AF24" s="84"/>
      <c r="AG24" s="125" t="s">
        <v>155</v>
      </c>
      <c r="AH24" s="125">
        <v>6</v>
      </c>
      <c r="AI24" s="125"/>
      <c r="AJ24" s="125"/>
      <c r="AK24" s="19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</row>
    <row r="25" spans="1:127" s="9" customFormat="1" ht="15" customHeight="1" x14ac:dyDescent="0.2">
      <c r="A25" s="114" t="s">
        <v>111</v>
      </c>
      <c r="B25" s="115" t="s">
        <v>115</v>
      </c>
      <c r="C25" s="81" t="s">
        <v>117</v>
      </c>
      <c r="D25" s="20"/>
      <c r="E25" s="183">
        <v>90</v>
      </c>
      <c r="F25" s="81"/>
      <c r="G25" s="81">
        <v>90</v>
      </c>
      <c r="H25" s="81"/>
      <c r="I25" s="81"/>
      <c r="J25" s="88">
        <v>25</v>
      </c>
      <c r="K25" s="199">
        <v>30</v>
      </c>
      <c r="L25" s="184">
        <v>6</v>
      </c>
      <c r="M25" s="90"/>
      <c r="N25" s="81"/>
      <c r="O25" s="81"/>
      <c r="P25" s="81"/>
      <c r="Q25" s="84"/>
      <c r="R25" s="81"/>
      <c r="S25" s="81">
        <v>30</v>
      </c>
      <c r="T25" s="81"/>
      <c r="U25" s="81"/>
      <c r="V25" s="84">
        <v>2</v>
      </c>
      <c r="W25" s="81"/>
      <c r="X25" s="91">
        <v>30</v>
      </c>
      <c r="Y25" s="91"/>
      <c r="Z25" s="91"/>
      <c r="AA25" s="84">
        <v>2</v>
      </c>
      <c r="AB25" s="91"/>
      <c r="AC25" s="91">
        <v>30</v>
      </c>
      <c r="AD25" s="91"/>
      <c r="AE25" s="91"/>
      <c r="AF25" s="84">
        <v>2</v>
      </c>
      <c r="AG25" s="125" t="s">
        <v>155</v>
      </c>
      <c r="AH25" s="125">
        <v>6</v>
      </c>
      <c r="AI25" s="125"/>
      <c r="AJ25" s="125"/>
      <c r="AK25" s="19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</row>
    <row r="26" spans="1:127" s="9" customFormat="1" ht="15" hidden="1" customHeight="1" x14ac:dyDescent="0.2">
      <c r="A26" s="114"/>
      <c r="B26" s="115"/>
      <c r="C26" s="13"/>
      <c r="D26" s="20"/>
      <c r="E26" s="22"/>
      <c r="F26" s="4"/>
      <c r="G26" s="4"/>
      <c r="H26" s="4"/>
      <c r="I26" s="4"/>
      <c r="J26" s="28"/>
      <c r="K26" s="29"/>
      <c r="L26" s="139"/>
      <c r="M26" s="24"/>
      <c r="N26" s="4"/>
      <c r="O26" s="4"/>
      <c r="P26" s="4"/>
      <c r="Q26" s="45"/>
      <c r="R26" s="4"/>
      <c r="S26" s="4"/>
      <c r="T26" s="4"/>
      <c r="U26" s="4"/>
      <c r="V26" s="45"/>
      <c r="W26" s="4"/>
      <c r="X26" s="25"/>
      <c r="Y26" s="25"/>
      <c r="Z26" s="25"/>
      <c r="AA26" s="45"/>
      <c r="AB26" s="25"/>
      <c r="AC26" s="25"/>
      <c r="AD26" s="25"/>
      <c r="AE26" s="25"/>
      <c r="AF26" s="45"/>
      <c r="AG26" s="125"/>
      <c r="AH26" s="125"/>
      <c r="AI26" s="125"/>
      <c r="AJ26" s="125"/>
      <c r="AK26" s="19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</row>
    <row r="27" spans="1:127" s="100" customFormat="1" ht="20.100000000000001" customHeight="1" x14ac:dyDescent="0.2">
      <c r="A27" s="114"/>
      <c r="B27" s="222"/>
      <c r="C27" s="216"/>
      <c r="D27" s="216"/>
      <c r="E27" s="216"/>
      <c r="F27" s="215"/>
      <c r="G27" s="215"/>
      <c r="H27" s="215"/>
      <c r="I27" s="215"/>
      <c r="J27" s="215"/>
      <c r="K27" s="215"/>
      <c r="L27" s="215"/>
      <c r="M27" s="215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41"/>
      <c r="AH27" s="127"/>
      <c r="AI27" s="127"/>
      <c r="AJ27" s="127"/>
      <c r="AK27" s="99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</row>
    <row r="28" spans="1:127" s="93" customFormat="1" ht="19.5" customHeight="1" x14ac:dyDescent="0.2">
      <c r="A28" s="246" t="s">
        <v>123</v>
      </c>
      <c r="B28" s="247"/>
      <c r="C28" s="161"/>
      <c r="D28" s="161"/>
      <c r="E28" s="161">
        <v>270</v>
      </c>
      <c r="F28" s="161">
        <v>125</v>
      </c>
      <c r="G28" s="161">
        <v>145</v>
      </c>
      <c r="H28" s="190"/>
      <c r="I28" s="161"/>
      <c r="J28" s="161">
        <v>115</v>
      </c>
      <c r="K28" s="190">
        <v>155</v>
      </c>
      <c r="L28" s="161">
        <v>23</v>
      </c>
      <c r="M28" s="161">
        <f t="shared" ref="M28:N28" si="0">SUM(M20:M27)</f>
        <v>35</v>
      </c>
      <c r="N28" s="161">
        <f t="shared" si="0"/>
        <v>25</v>
      </c>
      <c r="O28" s="161"/>
      <c r="P28" s="161"/>
      <c r="Q28" s="161">
        <v>6</v>
      </c>
      <c r="R28" s="161">
        <f>SUM(R20:R27)</f>
        <v>60</v>
      </c>
      <c r="S28" s="161">
        <f>SUM(S20:S27)</f>
        <v>60</v>
      </c>
      <c r="T28" s="161"/>
      <c r="U28" s="161"/>
      <c r="V28" s="161">
        <f>SUM(V20:V27)</f>
        <v>10</v>
      </c>
      <c r="W28" s="161">
        <f>SUM(W20:W27)</f>
        <v>30</v>
      </c>
      <c r="X28" s="161">
        <f>SUM(X20:X27)</f>
        <v>30</v>
      </c>
      <c r="Y28" s="161"/>
      <c r="Z28" s="161"/>
      <c r="AA28" s="161">
        <f>SUM(AA20:AA27)</f>
        <v>5</v>
      </c>
      <c r="AB28" s="161"/>
      <c r="AC28" s="161">
        <v>30</v>
      </c>
      <c r="AD28" s="161"/>
      <c r="AE28" s="161"/>
      <c r="AF28" s="161">
        <f>SUM(AF20:AF27)</f>
        <v>2</v>
      </c>
      <c r="AG28" s="124"/>
      <c r="AH28" s="124"/>
      <c r="AI28" s="124"/>
      <c r="AJ28" s="124"/>
      <c r="AK28" s="92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</row>
    <row r="29" spans="1:127" s="93" customFormat="1" ht="21" customHeight="1" x14ac:dyDescent="0.2">
      <c r="A29" s="178"/>
      <c r="B29" s="162"/>
      <c r="C29" s="162"/>
      <c r="D29" s="162"/>
      <c r="E29" s="163"/>
      <c r="F29" s="163"/>
      <c r="G29" s="163"/>
      <c r="H29" s="194"/>
      <c r="I29" s="163"/>
      <c r="J29" s="163"/>
      <c r="K29" s="163"/>
      <c r="L29" s="163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24"/>
      <c r="AH29" s="124"/>
      <c r="AI29" s="124"/>
      <c r="AJ29" s="124"/>
      <c r="AK29" s="92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</row>
    <row r="30" spans="1:127" s="93" customFormat="1" ht="26.25" customHeight="1" x14ac:dyDescent="0.2">
      <c r="A30" s="210" t="s">
        <v>122</v>
      </c>
      <c r="B30" s="211"/>
      <c r="C30" s="211"/>
      <c r="D30" s="211"/>
      <c r="E30" s="213"/>
      <c r="F30" s="213"/>
      <c r="G30" s="213"/>
      <c r="H30" s="213"/>
      <c r="I30" s="213"/>
      <c r="J30" s="213"/>
      <c r="K30" s="213"/>
      <c r="L30" s="213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124"/>
      <c r="AH30" s="124"/>
      <c r="AI30" s="124"/>
      <c r="AJ30" s="124"/>
      <c r="AK30" s="92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</row>
    <row r="31" spans="1:127" s="93" customFormat="1" ht="15" customHeight="1" x14ac:dyDescent="0.2">
      <c r="A31" s="32">
        <v>1</v>
      </c>
      <c r="B31" s="27" t="s">
        <v>136</v>
      </c>
      <c r="C31" s="13"/>
      <c r="D31" s="82" t="s">
        <v>113</v>
      </c>
      <c r="E31" s="183">
        <v>40</v>
      </c>
      <c r="F31" s="81">
        <v>20</v>
      </c>
      <c r="G31" s="81">
        <v>20</v>
      </c>
      <c r="H31" s="81"/>
      <c r="I31" s="81"/>
      <c r="J31" s="88">
        <v>15</v>
      </c>
      <c r="K31" s="199">
        <v>20</v>
      </c>
      <c r="L31" s="184">
        <v>3</v>
      </c>
      <c r="M31" s="90"/>
      <c r="N31" s="81"/>
      <c r="O31" s="81"/>
      <c r="P31" s="81"/>
      <c r="Q31" s="84"/>
      <c r="R31" s="81">
        <v>20</v>
      </c>
      <c r="S31" s="81">
        <v>20</v>
      </c>
      <c r="T31" s="81"/>
      <c r="U31" s="81"/>
      <c r="V31" s="84">
        <v>3</v>
      </c>
      <c r="W31" s="81"/>
      <c r="X31" s="91"/>
      <c r="Y31" s="91"/>
      <c r="Z31" s="91"/>
      <c r="AA31" s="84"/>
      <c r="AB31" s="91"/>
      <c r="AC31" s="91"/>
      <c r="AD31" s="91"/>
      <c r="AE31" s="91"/>
      <c r="AF31" s="84"/>
      <c r="AG31" s="165" t="s">
        <v>156</v>
      </c>
      <c r="AH31" s="125">
        <v>3</v>
      </c>
      <c r="AI31" s="125"/>
      <c r="AJ31" s="125"/>
      <c r="AK31" s="92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</row>
    <row r="32" spans="1:127" s="93" customFormat="1" ht="15" customHeight="1" x14ac:dyDescent="0.2">
      <c r="A32" s="32" t="s">
        <v>107</v>
      </c>
      <c r="B32" s="27" t="s">
        <v>137</v>
      </c>
      <c r="C32" s="81" t="s">
        <v>113</v>
      </c>
      <c r="D32" s="20"/>
      <c r="E32" s="183">
        <v>50</v>
      </c>
      <c r="F32" s="81">
        <v>30</v>
      </c>
      <c r="G32" s="81">
        <v>20</v>
      </c>
      <c r="H32" s="81"/>
      <c r="I32" s="81"/>
      <c r="J32" s="88">
        <v>10</v>
      </c>
      <c r="K32" s="199">
        <v>40</v>
      </c>
      <c r="L32" s="184">
        <v>4</v>
      </c>
      <c r="M32" s="90">
        <v>15</v>
      </c>
      <c r="N32" s="81">
        <v>10</v>
      </c>
      <c r="O32" s="81"/>
      <c r="P32" s="81"/>
      <c r="Q32" s="84">
        <v>2</v>
      </c>
      <c r="R32" s="81">
        <v>15</v>
      </c>
      <c r="S32" s="81">
        <v>10</v>
      </c>
      <c r="T32" s="81"/>
      <c r="U32" s="81"/>
      <c r="V32" s="84">
        <v>2</v>
      </c>
      <c r="W32" s="81"/>
      <c r="X32" s="91"/>
      <c r="Y32" s="91"/>
      <c r="Z32" s="91"/>
      <c r="AA32" s="84"/>
      <c r="AB32" s="91"/>
      <c r="AC32" s="91"/>
      <c r="AD32" s="91"/>
      <c r="AE32" s="91"/>
      <c r="AF32" s="84"/>
      <c r="AG32" s="125" t="s">
        <v>158</v>
      </c>
      <c r="AH32" s="125">
        <v>4</v>
      </c>
      <c r="AI32" s="125"/>
      <c r="AJ32" s="125"/>
      <c r="AK32" s="9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</row>
    <row r="33" spans="1:127" s="93" customFormat="1" ht="15" customHeight="1" x14ac:dyDescent="0.2">
      <c r="A33" s="32" t="s">
        <v>108</v>
      </c>
      <c r="B33" s="27" t="s">
        <v>138</v>
      </c>
      <c r="C33" s="81" t="s">
        <v>114</v>
      </c>
      <c r="D33" s="20"/>
      <c r="E33" s="183">
        <v>50</v>
      </c>
      <c r="F33" s="81">
        <v>30</v>
      </c>
      <c r="G33" s="81">
        <v>20</v>
      </c>
      <c r="H33" s="81"/>
      <c r="I33" s="81"/>
      <c r="J33" s="88">
        <v>10</v>
      </c>
      <c r="K33" s="199">
        <v>40</v>
      </c>
      <c r="L33" s="184">
        <v>4</v>
      </c>
      <c r="M33" s="90"/>
      <c r="N33" s="81"/>
      <c r="O33" s="81"/>
      <c r="P33" s="81"/>
      <c r="Q33" s="84"/>
      <c r="R33" s="81"/>
      <c r="S33" s="81"/>
      <c r="T33" s="81"/>
      <c r="U33" s="81"/>
      <c r="V33" s="84"/>
      <c r="W33" s="81">
        <v>30</v>
      </c>
      <c r="X33" s="91">
        <v>20</v>
      </c>
      <c r="Y33" s="91"/>
      <c r="Z33" s="91"/>
      <c r="AA33" s="84">
        <v>4</v>
      </c>
      <c r="AB33" s="91"/>
      <c r="AC33" s="91"/>
      <c r="AD33" s="91"/>
      <c r="AE33" s="91"/>
      <c r="AF33" s="84"/>
      <c r="AG33" s="125" t="s">
        <v>155</v>
      </c>
      <c r="AH33" s="125">
        <v>4</v>
      </c>
      <c r="AI33" s="125"/>
      <c r="AJ33" s="125"/>
      <c r="AK33" s="92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</row>
    <row r="34" spans="1:127" s="97" customFormat="1" ht="19.5" customHeight="1" x14ac:dyDescent="0.25">
      <c r="A34" s="32" t="s">
        <v>109</v>
      </c>
      <c r="B34" s="27" t="s">
        <v>139</v>
      </c>
      <c r="C34" s="81" t="s">
        <v>114</v>
      </c>
      <c r="D34" s="20"/>
      <c r="E34" s="183">
        <v>35</v>
      </c>
      <c r="F34" s="81">
        <v>20</v>
      </c>
      <c r="G34" s="81">
        <v>15</v>
      </c>
      <c r="H34" s="81"/>
      <c r="I34" s="81"/>
      <c r="J34" s="88">
        <v>15</v>
      </c>
      <c r="K34" s="199">
        <v>25</v>
      </c>
      <c r="L34" s="184">
        <v>3</v>
      </c>
      <c r="M34" s="90"/>
      <c r="N34" s="81"/>
      <c r="O34" s="81"/>
      <c r="P34" s="81"/>
      <c r="Q34" s="84"/>
      <c r="R34" s="81"/>
      <c r="S34" s="81"/>
      <c r="T34" s="81"/>
      <c r="U34" s="81"/>
      <c r="V34" s="84"/>
      <c r="W34" s="81">
        <v>20</v>
      </c>
      <c r="X34" s="91">
        <v>15</v>
      </c>
      <c r="Y34" s="91"/>
      <c r="Z34" s="91"/>
      <c r="AA34" s="84">
        <v>3</v>
      </c>
      <c r="AB34" s="91"/>
      <c r="AC34" s="91"/>
      <c r="AD34" s="91"/>
      <c r="AE34" s="91"/>
      <c r="AF34" s="84"/>
      <c r="AG34" s="125" t="s">
        <v>155</v>
      </c>
      <c r="AH34" s="125">
        <v>3</v>
      </c>
      <c r="AI34" s="125"/>
      <c r="AJ34" s="125"/>
      <c r="AK34" s="96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</row>
    <row r="35" spans="1:127" s="93" customFormat="1" ht="15" customHeight="1" x14ac:dyDescent="0.2">
      <c r="A35" s="32" t="s">
        <v>110</v>
      </c>
      <c r="B35" s="27" t="s">
        <v>140</v>
      </c>
      <c r="C35" s="13"/>
      <c r="D35" s="82" t="s">
        <v>113</v>
      </c>
      <c r="E35" s="183">
        <v>25</v>
      </c>
      <c r="F35" s="81">
        <v>15</v>
      </c>
      <c r="G35" s="81">
        <v>10</v>
      </c>
      <c r="H35" s="81"/>
      <c r="I35" s="81"/>
      <c r="J35" s="88">
        <v>5</v>
      </c>
      <c r="K35" s="199">
        <v>20</v>
      </c>
      <c r="L35" s="184">
        <v>2</v>
      </c>
      <c r="M35" s="90"/>
      <c r="N35" s="81"/>
      <c r="O35" s="81"/>
      <c r="P35" s="81"/>
      <c r="Q35" s="84"/>
      <c r="R35" s="81">
        <v>15</v>
      </c>
      <c r="S35" s="81">
        <v>10</v>
      </c>
      <c r="T35" s="81"/>
      <c r="U35" s="81"/>
      <c r="V35" s="84">
        <v>2</v>
      </c>
      <c r="W35" s="81"/>
      <c r="X35" s="91"/>
      <c r="Y35" s="91"/>
      <c r="Z35" s="91"/>
      <c r="AA35" s="84"/>
      <c r="AB35" s="91"/>
      <c r="AC35" s="91"/>
      <c r="AD35" s="91"/>
      <c r="AE35" s="91"/>
      <c r="AF35" s="84"/>
      <c r="AG35" s="125" t="s">
        <v>155</v>
      </c>
      <c r="AH35" s="125">
        <v>2</v>
      </c>
      <c r="AI35" s="125"/>
      <c r="AJ35" s="125"/>
      <c r="AK35" s="92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</row>
    <row r="36" spans="1:127" s="93" customFormat="1" ht="15" customHeight="1" x14ac:dyDescent="0.2">
      <c r="A36" s="32" t="s">
        <v>111</v>
      </c>
      <c r="B36" s="27" t="s">
        <v>141</v>
      </c>
      <c r="C36" s="13"/>
      <c r="D36" s="82" t="s">
        <v>118</v>
      </c>
      <c r="E36" s="183">
        <v>40</v>
      </c>
      <c r="F36" s="81">
        <v>20</v>
      </c>
      <c r="G36" s="81">
        <v>20</v>
      </c>
      <c r="H36" s="81"/>
      <c r="I36" s="81"/>
      <c r="J36" s="88">
        <v>15</v>
      </c>
      <c r="K36" s="199">
        <v>20</v>
      </c>
      <c r="L36" s="184">
        <v>3</v>
      </c>
      <c r="M36" s="90">
        <v>20</v>
      </c>
      <c r="N36" s="81">
        <v>20</v>
      </c>
      <c r="O36" s="81"/>
      <c r="P36" s="81"/>
      <c r="Q36" s="84">
        <v>3</v>
      </c>
      <c r="R36" s="81"/>
      <c r="S36" s="81"/>
      <c r="T36" s="81"/>
      <c r="U36" s="81"/>
      <c r="V36" s="84"/>
      <c r="W36" s="81"/>
      <c r="X36" s="91"/>
      <c r="Y36" s="91"/>
      <c r="Z36" s="91"/>
      <c r="AA36" s="84"/>
      <c r="AB36" s="91"/>
      <c r="AC36" s="91"/>
      <c r="AD36" s="91"/>
      <c r="AE36" s="91"/>
      <c r="AF36" s="84"/>
      <c r="AG36" s="125" t="s">
        <v>155</v>
      </c>
      <c r="AH36" s="125">
        <v>3</v>
      </c>
      <c r="AI36" s="125"/>
      <c r="AJ36" s="125"/>
      <c r="AK36" s="92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</row>
    <row r="37" spans="1:127" s="93" customFormat="1" ht="15" customHeight="1" x14ac:dyDescent="0.2">
      <c r="A37" s="32" t="s">
        <v>112</v>
      </c>
      <c r="B37" s="27" t="s">
        <v>169</v>
      </c>
      <c r="C37" s="13"/>
      <c r="D37" s="20"/>
      <c r="E37" s="183">
        <v>270</v>
      </c>
      <c r="F37" s="81">
        <v>140</v>
      </c>
      <c r="G37" s="81">
        <v>130</v>
      </c>
      <c r="H37" s="81"/>
      <c r="I37" s="81"/>
      <c r="J37" s="88">
        <v>35</v>
      </c>
      <c r="K37" s="199">
        <v>220</v>
      </c>
      <c r="L37" s="184">
        <v>21</v>
      </c>
      <c r="M37" s="90"/>
      <c r="N37" s="81"/>
      <c r="O37" s="81"/>
      <c r="P37" s="81"/>
      <c r="Q37" s="84"/>
      <c r="R37" s="81"/>
      <c r="S37" s="81"/>
      <c r="T37" s="81"/>
      <c r="U37" s="81"/>
      <c r="V37" s="84"/>
      <c r="W37" s="81"/>
      <c r="X37" s="91"/>
      <c r="Y37" s="91"/>
      <c r="Z37" s="91"/>
      <c r="AA37" s="84"/>
      <c r="AB37" s="91"/>
      <c r="AC37" s="91"/>
      <c r="AD37" s="91"/>
      <c r="AE37" s="91"/>
      <c r="AF37" s="84"/>
      <c r="AG37" s="125" t="s">
        <v>155</v>
      </c>
      <c r="AH37" s="125">
        <v>21</v>
      </c>
      <c r="AI37" s="125"/>
      <c r="AJ37" s="125"/>
      <c r="AK37" s="92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</row>
    <row r="38" spans="1:127" s="93" customFormat="1" ht="15" customHeight="1" x14ac:dyDescent="0.2">
      <c r="A38" s="32"/>
      <c r="B38" s="27" t="s">
        <v>170</v>
      </c>
      <c r="C38" s="13"/>
      <c r="D38" s="82" t="s">
        <v>118</v>
      </c>
      <c r="E38" s="183"/>
      <c r="F38" s="81"/>
      <c r="G38" s="81"/>
      <c r="H38" s="81"/>
      <c r="I38" s="81"/>
      <c r="J38" s="88"/>
      <c r="K38" s="199"/>
      <c r="L38" s="184"/>
      <c r="M38" s="90">
        <v>35</v>
      </c>
      <c r="N38" s="81">
        <v>30</v>
      </c>
      <c r="O38" s="81"/>
      <c r="P38" s="81"/>
      <c r="Q38" s="84">
        <v>5</v>
      </c>
      <c r="R38" s="81"/>
      <c r="S38" s="81"/>
      <c r="T38" s="81"/>
      <c r="U38" s="81"/>
      <c r="V38" s="84"/>
      <c r="W38" s="81"/>
      <c r="X38" s="91"/>
      <c r="Y38" s="91"/>
      <c r="Z38" s="91"/>
      <c r="AA38" s="84"/>
      <c r="AB38" s="91"/>
      <c r="AC38" s="91"/>
      <c r="AD38" s="91"/>
      <c r="AE38" s="91"/>
      <c r="AF38" s="84"/>
      <c r="AG38" s="125"/>
      <c r="AH38" s="125"/>
      <c r="AI38" s="125"/>
      <c r="AJ38" s="125"/>
      <c r="AK38" s="92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</row>
    <row r="39" spans="1:127" s="93" customFormat="1" ht="15" customHeight="1" x14ac:dyDescent="0.2">
      <c r="A39" s="32"/>
      <c r="B39" s="27" t="s">
        <v>171</v>
      </c>
      <c r="C39" s="13" t="s">
        <v>188</v>
      </c>
      <c r="D39" s="20"/>
      <c r="E39" s="183"/>
      <c r="F39" s="81"/>
      <c r="G39" s="81"/>
      <c r="H39" s="81"/>
      <c r="I39" s="81"/>
      <c r="J39" s="88"/>
      <c r="K39" s="199"/>
      <c r="L39" s="184"/>
      <c r="M39" s="90"/>
      <c r="N39" s="81"/>
      <c r="O39" s="81"/>
      <c r="P39" s="81"/>
      <c r="Q39" s="84"/>
      <c r="R39" s="81">
        <v>35</v>
      </c>
      <c r="S39" s="81">
        <v>30</v>
      </c>
      <c r="T39" s="81"/>
      <c r="U39" s="81"/>
      <c r="V39" s="84">
        <v>5</v>
      </c>
      <c r="W39" s="81"/>
      <c r="X39" s="91"/>
      <c r="Y39" s="91"/>
      <c r="Z39" s="91"/>
      <c r="AA39" s="84"/>
      <c r="AB39" s="91"/>
      <c r="AC39" s="91"/>
      <c r="AD39" s="91"/>
      <c r="AE39" s="91"/>
      <c r="AF39" s="84"/>
      <c r="AG39" s="125"/>
      <c r="AH39" s="125"/>
      <c r="AI39" s="125"/>
      <c r="AJ39" s="125"/>
      <c r="AK39" s="92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</row>
    <row r="40" spans="1:127" s="93" customFormat="1" ht="15" customHeight="1" x14ac:dyDescent="0.2">
      <c r="A40" s="32"/>
      <c r="B40" s="27" t="s">
        <v>172</v>
      </c>
      <c r="C40" s="13"/>
      <c r="D40" s="82" t="s">
        <v>114</v>
      </c>
      <c r="E40" s="183"/>
      <c r="F40" s="81"/>
      <c r="G40" s="81"/>
      <c r="H40" s="81"/>
      <c r="I40" s="81"/>
      <c r="J40" s="88"/>
      <c r="K40" s="199"/>
      <c r="L40" s="184"/>
      <c r="M40" s="90"/>
      <c r="N40" s="81"/>
      <c r="O40" s="81"/>
      <c r="P40" s="81"/>
      <c r="Q40" s="84"/>
      <c r="R40" s="81"/>
      <c r="S40" s="81"/>
      <c r="T40" s="81"/>
      <c r="U40" s="81"/>
      <c r="V40" s="84"/>
      <c r="W40" s="81">
        <v>35</v>
      </c>
      <c r="X40" s="91">
        <v>30</v>
      </c>
      <c r="Y40" s="91"/>
      <c r="Z40" s="91"/>
      <c r="AA40" s="84">
        <v>5</v>
      </c>
      <c r="AB40" s="91"/>
      <c r="AC40" s="91"/>
      <c r="AD40" s="91"/>
      <c r="AE40" s="91"/>
      <c r="AF40" s="84"/>
      <c r="AG40" s="125"/>
      <c r="AH40" s="125"/>
      <c r="AI40" s="125"/>
      <c r="AJ40" s="125"/>
      <c r="AK40" s="92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</row>
    <row r="41" spans="1:127" s="93" customFormat="1" ht="15" customHeight="1" x14ac:dyDescent="0.2">
      <c r="A41" s="32"/>
      <c r="B41" s="27" t="s">
        <v>173</v>
      </c>
      <c r="C41" s="81" t="s">
        <v>176</v>
      </c>
      <c r="D41" s="20"/>
      <c r="E41" s="183"/>
      <c r="F41" s="81"/>
      <c r="G41" s="81"/>
      <c r="H41" s="81"/>
      <c r="I41" s="81"/>
      <c r="J41" s="88"/>
      <c r="K41" s="199"/>
      <c r="L41" s="184"/>
      <c r="M41" s="90"/>
      <c r="N41" s="81"/>
      <c r="O41" s="81"/>
      <c r="P41" s="81"/>
      <c r="Q41" s="84"/>
      <c r="R41" s="81"/>
      <c r="S41" s="81"/>
      <c r="T41" s="81"/>
      <c r="U41" s="81"/>
      <c r="V41" s="84"/>
      <c r="W41" s="81"/>
      <c r="X41" s="91"/>
      <c r="Y41" s="91"/>
      <c r="Z41" s="91"/>
      <c r="AA41" s="84"/>
      <c r="AB41" s="91">
        <v>35</v>
      </c>
      <c r="AC41" s="91">
        <v>40</v>
      </c>
      <c r="AD41" s="91"/>
      <c r="AE41" s="91"/>
      <c r="AF41" s="84">
        <v>6</v>
      </c>
      <c r="AG41" s="125"/>
      <c r="AH41" s="125"/>
      <c r="AI41" s="125"/>
      <c r="AJ41" s="125"/>
      <c r="AK41" s="92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</row>
    <row r="42" spans="1:127" s="93" customFormat="1" ht="21" customHeight="1" x14ac:dyDescent="0.2">
      <c r="A42" s="32"/>
      <c r="B42" s="222"/>
      <c r="C42" s="216"/>
      <c r="D42" s="216"/>
      <c r="E42" s="216"/>
      <c r="F42" s="215"/>
      <c r="G42" s="215"/>
      <c r="H42" s="215"/>
      <c r="I42" s="215"/>
      <c r="J42" s="215"/>
      <c r="K42" s="215"/>
      <c r="L42" s="215"/>
      <c r="M42" s="215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41"/>
      <c r="AH42" s="124"/>
      <c r="AI42" s="124"/>
      <c r="AJ42" s="124"/>
      <c r="AK42" s="9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</row>
    <row r="43" spans="1:127" s="21" customFormat="1" ht="20.100000000000001" customHeight="1" x14ac:dyDescent="0.25">
      <c r="A43" s="244" t="s">
        <v>127</v>
      </c>
      <c r="B43" s="245"/>
      <c r="C43" s="98"/>
      <c r="D43" s="111"/>
      <c r="E43" s="111">
        <v>510</v>
      </c>
      <c r="F43" s="111">
        <v>275</v>
      </c>
      <c r="G43" s="111">
        <v>235</v>
      </c>
      <c r="H43" s="190"/>
      <c r="I43" s="190"/>
      <c r="J43" s="111">
        <v>105</v>
      </c>
      <c r="K43" s="190">
        <v>385</v>
      </c>
      <c r="L43" s="111">
        <v>40</v>
      </c>
      <c r="M43" s="111">
        <v>70</v>
      </c>
      <c r="N43" s="111">
        <v>60</v>
      </c>
      <c r="O43" s="144"/>
      <c r="P43" s="111"/>
      <c r="Q43" s="111">
        <v>10</v>
      </c>
      <c r="R43" s="111">
        <v>85</v>
      </c>
      <c r="S43" s="111">
        <v>70</v>
      </c>
      <c r="T43" s="144"/>
      <c r="U43" s="111"/>
      <c r="V43" s="111">
        <v>12</v>
      </c>
      <c r="W43" s="111">
        <v>85</v>
      </c>
      <c r="X43" s="111">
        <v>65</v>
      </c>
      <c r="Y43" s="144"/>
      <c r="Z43" s="111"/>
      <c r="AA43" s="111">
        <v>12</v>
      </c>
      <c r="AB43" s="111">
        <v>35</v>
      </c>
      <c r="AC43" s="144">
        <v>40</v>
      </c>
      <c r="AD43" s="111"/>
      <c r="AE43" s="111"/>
      <c r="AF43" s="111">
        <v>6</v>
      </c>
      <c r="AG43" s="124"/>
      <c r="AH43" s="124"/>
      <c r="AI43" s="124"/>
      <c r="AJ43" s="124"/>
      <c r="AK43" s="26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</row>
    <row r="44" spans="1:127" s="97" customFormat="1" ht="20.100000000000001" customHeight="1" x14ac:dyDescent="0.25">
      <c r="A44" s="248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124"/>
      <c r="AH44" s="124"/>
      <c r="AI44" s="124"/>
      <c r="AJ44" s="124"/>
      <c r="AK44" s="96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</row>
    <row r="45" spans="1:127" s="87" customFormat="1" ht="30" customHeight="1" x14ac:dyDescent="0.2">
      <c r="A45" s="210" t="s">
        <v>128</v>
      </c>
      <c r="B45" s="211"/>
      <c r="C45" s="211"/>
      <c r="D45" s="211"/>
      <c r="E45" s="212"/>
      <c r="F45" s="212"/>
      <c r="G45" s="212"/>
      <c r="H45" s="212"/>
      <c r="I45" s="212"/>
      <c r="J45" s="212"/>
      <c r="K45" s="212"/>
      <c r="L45" s="212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124"/>
      <c r="AH45" s="124"/>
      <c r="AI45" s="124"/>
      <c r="AJ45" s="124"/>
      <c r="AK45" s="86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</row>
    <row r="46" spans="1:127" s="97" customFormat="1" ht="17.25" customHeight="1" x14ac:dyDescent="0.25">
      <c r="A46" s="101" t="s">
        <v>106</v>
      </c>
      <c r="B46" s="27" t="s">
        <v>142</v>
      </c>
      <c r="C46" s="81"/>
      <c r="D46" s="82" t="s">
        <v>113</v>
      </c>
      <c r="E46" s="183">
        <v>50</v>
      </c>
      <c r="F46" s="81">
        <v>30</v>
      </c>
      <c r="G46" s="81">
        <v>20</v>
      </c>
      <c r="H46" s="81"/>
      <c r="I46" s="81"/>
      <c r="J46" s="88">
        <v>10</v>
      </c>
      <c r="K46" s="89">
        <v>40</v>
      </c>
      <c r="L46" s="139">
        <v>4</v>
      </c>
      <c r="M46" s="90">
        <v>15</v>
      </c>
      <c r="N46" s="81">
        <v>10</v>
      </c>
      <c r="O46" s="81"/>
      <c r="P46" s="81"/>
      <c r="Q46" s="84">
        <v>2</v>
      </c>
      <c r="R46" s="81">
        <v>15</v>
      </c>
      <c r="S46" s="81">
        <v>10</v>
      </c>
      <c r="T46" s="81"/>
      <c r="U46" s="81"/>
      <c r="V46" s="84">
        <v>2</v>
      </c>
      <c r="W46" s="81"/>
      <c r="X46" s="91"/>
      <c r="Y46" s="91"/>
      <c r="Z46" s="91"/>
      <c r="AA46" s="84"/>
      <c r="AB46" s="91"/>
      <c r="AC46" s="91"/>
      <c r="AD46" s="91"/>
      <c r="AE46" s="91"/>
      <c r="AF46" s="84"/>
      <c r="AG46" s="125" t="s">
        <v>155</v>
      </c>
      <c r="AH46" s="125">
        <v>4</v>
      </c>
      <c r="AI46" s="125"/>
      <c r="AJ46" s="125"/>
      <c r="AK46" s="9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</row>
    <row r="47" spans="1:127" s="87" customFormat="1" ht="15" customHeight="1" x14ac:dyDescent="0.2">
      <c r="A47" s="116" t="s">
        <v>107</v>
      </c>
      <c r="B47" s="115" t="s">
        <v>143</v>
      </c>
      <c r="C47" s="81"/>
      <c r="D47" s="82" t="s">
        <v>118</v>
      </c>
      <c r="E47" s="183">
        <v>30</v>
      </c>
      <c r="F47" s="81">
        <v>20</v>
      </c>
      <c r="G47" s="81">
        <v>10</v>
      </c>
      <c r="H47" s="81"/>
      <c r="I47" s="81"/>
      <c r="J47" s="88">
        <v>15</v>
      </c>
      <c r="K47" s="89">
        <v>30</v>
      </c>
      <c r="L47" s="139">
        <v>3</v>
      </c>
      <c r="M47" s="90">
        <v>20</v>
      </c>
      <c r="N47" s="81">
        <v>10</v>
      </c>
      <c r="O47" s="81"/>
      <c r="P47" s="81"/>
      <c r="Q47" s="84">
        <v>3</v>
      </c>
      <c r="R47" s="81"/>
      <c r="S47" s="81"/>
      <c r="T47" s="81"/>
      <c r="U47" s="81"/>
      <c r="V47" s="84"/>
      <c r="W47" s="81"/>
      <c r="X47" s="91"/>
      <c r="Y47" s="91"/>
      <c r="Z47" s="91"/>
      <c r="AA47" s="84"/>
      <c r="AB47" s="91"/>
      <c r="AC47" s="91"/>
      <c r="AD47" s="91"/>
      <c r="AE47" s="91"/>
      <c r="AF47" s="84"/>
      <c r="AG47" s="125" t="s">
        <v>155</v>
      </c>
      <c r="AH47" s="125">
        <v>3</v>
      </c>
      <c r="AI47" s="125"/>
      <c r="AJ47" s="125"/>
      <c r="AK47" s="86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</row>
    <row r="48" spans="1:127" s="104" customFormat="1" ht="15" customHeight="1" x14ac:dyDescent="0.2">
      <c r="A48" s="116" t="s">
        <v>108</v>
      </c>
      <c r="B48" s="115" t="s">
        <v>144</v>
      </c>
      <c r="C48" s="81"/>
      <c r="D48" s="82" t="s">
        <v>118</v>
      </c>
      <c r="E48" s="183">
        <v>30</v>
      </c>
      <c r="F48" s="81">
        <v>30</v>
      </c>
      <c r="G48" s="81"/>
      <c r="H48" s="81"/>
      <c r="I48" s="81"/>
      <c r="J48" s="88">
        <v>25</v>
      </c>
      <c r="K48" s="89">
        <v>15</v>
      </c>
      <c r="L48" s="139">
        <v>3</v>
      </c>
      <c r="M48" s="90">
        <v>30</v>
      </c>
      <c r="N48" s="81"/>
      <c r="O48" s="81"/>
      <c r="P48" s="81"/>
      <c r="Q48" s="84">
        <v>3</v>
      </c>
      <c r="R48" s="81"/>
      <c r="S48" s="81"/>
      <c r="T48" s="81"/>
      <c r="U48" s="81"/>
      <c r="V48" s="84"/>
      <c r="W48" s="81"/>
      <c r="X48" s="91"/>
      <c r="Y48" s="91"/>
      <c r="Z48" s="91"/>
      <c r="AA48" s="84"/>
      <c r="AB48" s="91"/>
      <c r="AC48" s="91"/>
      <c r="AD48" s="91"/>
      <c r="AE48" s="91"/>
      <c r="AF48" s="84"/>
      <c r="AG48" s="125" t="s">
        <v>155</v>
      </c>
      <c r="AH48" s="125">
        <v>3</v>
      </c>
      <c r="AI48" s="125"/>
      <c r="AJ48" s="125"/>
      <c r="AK48" s="86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</row>
    <row r="49" spans="1:127" s="95" customFormat="1" ht="17.25" customHeight="1" x14ac:dyDescent="0.2">
      <c r="A49" s="116" t="s">
        <v>109</v>
      </c>
      <c r="B49" s="115" t="s">
        <v>145</v>
      </c>
      <c r="C49" s="81" t="s">
        <v>118</v>
      </c>
      <c r="D49" s="82"/>
      <c r="E49" s="183">
        <v>35</v>
      </c>
      <c r="F49" s="81">
        <v>20</v>
      </c>
      <c r="G49" s="81">
        <v>15</v>
      </c>
      <c r="H49" s="81"/>
      <c r="I49" s="81"/>
      <c r="J49" s="88">
        <v>15</v>
      </c>
      <c r="K49" s="89">
        <v>25</v>
      </c>
      <c r="L49" s="139">
        <v>3</v>
      </c>
      <c r="M49" s="90">
        <v>20</v>
      </c>
      <c r="N49" s="81">
        <v>15</v>
      </c>
      <c r="O49" s="81"/>
      <c r="P49" s="81"/>
      <c r="Q49" s="84">
        <v>3</v>
      </c>
      <c r="R49" s="81"/>
      <c r="S49" s="81"/>
      <c r="T49" s="81"/>
      <c r="U49" s="81"/>
      <c r="V49" s="84"/>
      <c r="W49" s="81"/>
      <c r="X49" s="91"/>
      <c r="Y49" s="91"/>
      <c r="Z49" s="91"/>
      <c r="AA49" s="84"/>
      <c r="AB49" s="91"/>
      <c r="AC49" s="91"/>
      <c r="AD49" s="91"/>
      <c r="AE49" s="91"/>
      <c r="AF49" s="84"/>
      <c r="AG49" s="125" t="s">
        <v>155</v>
      </c>
      <c r="AH49" s="125">
        <v>3</v>
      </c>
      <c r="AI49" s="125"/>
      <c r="AJ49" s="125"/>
      <c r="AK49" s="94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</row>
    <row r="50" spans="1:127" s="97" customFormat="1" ht="17.25" customHeight="1" x14ac:dyDescent="0.25">
      <c r="A50" s="116" t="s">
        <v>110</v>
      </c>
      <c r="B50" s="115" t="s">
        <v>146</v>
      </c>
      <c r="C50" s="81"/>
      <c r="D50" s="82" t="s">
        <v>114</v>
      </c>
      <c r="E50" s="183">
        <v>25</v>
      </c>
      <c r="F50" s="81">
        <v>25</v>
      </c>
      <c r="G50" s="81"/>
      <c r="H50" s="81"/>
      <c r="I50" s="81"/>
      <c r="J50" s="88">
        <v>10</v>
      </c>
      <c r="K50" s="89">
        <v>15</v>
      </c>
      <c r="L50" s="139">
        <v>2</v>
      </c>
      <c r="M50" s="90"/>
      <c r="N50" s="81"/>
      <c r="O50" s="81"/>
      <c r="P50" s="81"/>
      <c r="Q50" s="84"/>
      <c r="R50" s="81"/>
      <c r="S50" s="81"/>
      <c r="T50" s="81"/>
      <c r="U50" s="81"/>
      <c r="V50" s="84"/>
      <c r="W50" s="81">
        <v>25</v>
      </c>
      <c r="X50" s="91"/>
      <c r="Y50" s="91"/>
      <c r="Z50" s="91"/>
      <c r="AA50" s="84">
        <v>2</v>
      </c>
      <c r="AB50" s="91"/>
      <c r="AC50" s="91"/>
      <c r="AD50" s="91"/>
      <c r="AE50" s="91"/>
      <c r="AF50" s="84"/>
      <c r="AG50" s="125" t="s">
        <v>155</v>
      </c>
      <c r="AH50" s="125">
        <v>2</v>
      </c>
      <c r="AI50" s="125"/>
      <c r="AJ50" s="125"/>
      <c r="AK50" s="96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</row>
    <row r="51" spans="1:127" s="100" customFormat="1" ht="17.25" customHeight="1" x14ac:dyDescent="0.2">
      <c r="A51" s="116"/>
      <c r="B51" s="117"/>
      <c r="C51" s="81"/>
      <c r="D51" s="82"/>
      <c r="E51" s="22"/>
      <c r="F51" s="81"/>
      <c r="G51" s="81"/>
      <c r="H51" s="81"/>
      <c r="I51" s="81"/>
      <c r="J51" s="88"/>
      <c r="K51" s="89"/>
      <c r="L51" s="139"/>
      <c r="M51" s="90"/>
      <c r="N51" s="81"/>
      <c r="O51" s="81"/>
      <c r="P51" s="81"/>
      <c r="Q51" s="84"/>
      <c r="R51" s="81"/>
      <c r="S51" s="81"/>
      <c r="T51" s="81"/>
      <c r="U51" s="81"/>
      <c r="V51" s="84"/>
      <c r="W51" s="81"/>
      <c r="X51" s="91"/>
      <c r="Y51" s="91"/>
      <c r="Z51" s="91"/>
      <c r="AA51" s="84"/>
      <c r="AB51" s="91"/>
      <c r="AC51" s="91"/>
      <c r="AD51" s="91"/>
      <c r="AE51" s="91"/>
      <c r="AF51" s="84"/>
      <c r="AG51" s="127"/>
      <c r="AH51" s="127"/>
      <c r="AI51" s="127"/>
      <c r="AJ51" s="127"/>
      <c r="AK51" s="99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</row>
    <row r="52" spans="1:127" s="106" customFormat="1" ht="16.5" customHeight="1" x14ac:dyDescent="0.2">
      <c r="A52" s="244" t="s">
        <v>129</v>
      </c>
      <c r="B52" s="245"/>
      <c r="C52" s="98"/>
      <c r="D52" s="111"/>
      <c r="E52" s="111">
        <v>170</v>
      </c>
      <c r="F52" s="111">
        <v>125</v>
      </c>
      <c r="G52" s="111">
        <v>45</v>
      </c>
      <c r="H52" s="196"/>
      <c r="I52" s="190"/>
      <c r="J52" s="111">
        <v>75</v>
      </c>
      <c r="K52" s="190">
        <v>125</v>
      </c>
      <c r="L52" s="111">
        <v>15</v>
      </c>
      <c r="M52" s="111">
        <v>85</v>
      </c>
      <c r="N52" s="111">
        <v>35</v>
      </c>
      <c r="O52" s="144"/>
      <c r="P52" s="111"/>
      <c r="Q52" s="111">
        <v>11</v>
      </c>
      <c r="R52" s="111">
        <v>15</v>
      </c>
      <c r="S52" s="111">
        <v>10</v>
      </c>
      <c r="T52" s="144"/>
      <c r="U52" s="111"/>
      <c r="V52" s="111">
        <v>2</v>
      </c>
      <c r="W52" s="111">
        <v>25</v>
      </c>
      <c r="X52" s="111"/>
      <c r="Y52" s="144"/>
      <c r="Z52" s="111"/>
      <c r="AA52" s="111">
        <v>2</v>
      </c>
      <c r="AB52" s="111"/>
      <c r="AC52" s="144"/>
      <c r="AD52" s="111"/>
      <c r="AE52" s="111"/>
      <c r="AF52" s="111"/>
      <c r="AG52" s="124"/>
      <c r="AH52" s="124"/>
      <c r="AI52" s="124"/>
      <c r="AJ52" s="124"/>
      <c r="AK52" s="99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</row>
    <row r="53" spans="1:127" s="106" customFormat="1" ht="19.5" customHeight="1" x14ac:dyDescent="0.2">
      <c r="A53" s="248"/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124"/>
      <c r="AH53" s="124"/>
      <c r="AI53" s="124"/>
      <c r="AJ53" s="124"/>
      <c r="AK53" s="99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</row>
    <row r="54" spans="1:127" s="108" customFormat="1" ht="24.75" customHeight="1" x14ac:dyDescent="0.2">
      <c r="A54" s="242" t="s">
        <v>183</v>
      </c>
      <c r="B54" s="243"/>
      <c r="C54" s="243"/>
      <c r="D54" s="243"/>
      <c r="E54" s="213"/>
      <c r="F54" s="213"/>
      <c r="G54" s="213"/>
      <c r="H54" s="213"/>
      <c r="I54" s="213"/>
      <c r="J54" s="213"/>
      <c r="K54" s="213"/>
      <c r="L54" s="213"/>
      <c r="M54" s="243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/>
      <c r="AF54" s="243"/>
      <c r="AG54" s="124"/>
      <c r="AH54" s="124"/>
      <c r="AI54" s="124"/>
      <c r="AJ54" s="124"/>
      <c r="AK54" s="107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</row>
    <row r="55" spans="1:127" s="33" customFormat="1" ht="12.75" customHeight="1" x14ac:dyDescent="0.2">
      <c r="A55" s="101" t="s">
        <v>106</v>
      </c>
      <c r="B55" s="202" t="s">
        <v>182</v>
      </c>
      <c r="C55" s="83"/>
      <c r="D55" s="82" t="s">
        <v>113</v>
      </c>
      <c r="E55" s="183">
        <v>25</v>
      </c>
      <c r="F55" s="81">
        <v>25</v>
      </c>
      <c r="G55" s="81"/>
      <c r="H55" s="81"/>
      <c r="I55" s="200"/>
      <c r="J55" s="185">
        <v>10</v>
      </c>
      <c r="K55" s="199">
        <v>15</v>
      </c>
      <c r="L55" s="184">
        <v>2</v>
      </c>
      <c r="M55" s="90"/>
      <c r="N55" s="81"/>
      <c r="O55" s="81"/>
      <c r="P55" s="81"/>
      <c r="Q55" s="84"/>
      <c r="R55" s="81">
        <v>25</v>
      </c>
      <c r="S55" s="81"/>
      <c r="T55" s="81"/>
      <c r="U55" s="81"/>
      <c r="V55" s="84">
        <v>2</v>
      </c>
      <c r="W55" s="81"/>
      <c r="X55" s="91"/>
      <c r="Y55" s="91"/>
      <c r="Z55" s="91"/>
      <c r="AA55" s="84"/>
      <c r="AB55" s="91"/>
      <c r="AC55" s="91"/>
      <c r="AD55" s="91"/>
      <c r="AE55" s="91"/>
      <c r="AF55" s="84"/>
      <c r="AG55" s="165" t="s">
        <v>155</v>
      </c>
      <c r="AH55" s="125">
        <v>2</v>
      </c>
      <c r="AI55" s="125"/>
      <c r="AJ55" s="125"/>
      <c r="AK55" s="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</row>
    <row r="56" spans="1:127" s="33" customFormat="1" ht="12.75" customHeight="1" x14ac:dyDescent="0.2">
      <c r="A56" s="101" t="s">
        <v>107</v>
      </c>
      <c r="B56" s="202" t="s">
        <v>181</v>
      </c>
      <c r="C56" s="83"/>
      <c r="D56" s="82" t="s">
        <v>114</v>
      </c>
      <c r="E56" s="183">
        <v>25</v>
      </c>
      <c r="F56" s="81">
        <v>25</v>
      </c>
      <c r="G56" s="81"/>
      <c r="H56" s="81"/>
      <c r="I56" s="200"/>
      <c r="J56" s="185">
        <v>10</v>
      </c>
      <c r="K56" s="199">
        <v>15</v>
      </c>
      <c r="L56" s="184">
        <v>2</v>
      </c>
      <c r="M56" s="90"/>
      <c r="N56" s="81"/>
      <c r="O56" s="81"/>
      <c r="P56" s="81"/>
      <c r="Q56" s="84"/>
      <c r="R56" s="81"/>
      <c r="S56" s="81"/>
      <c r="T56" s="81"/>
      <c r="U56" s="81"/>
      <c r="V56" s="84"/>
      <c r="W56" s="81">
        <v>25</v>
      </c>
      <c r="X56" s="91"/>
      <c r="Y56" s="91"/>
      <c r="Z56" s="91"/>
      <c r="AA56" s="84">
        <v>2</v>
      </c>
      <c r="AB56" s="91"/>
      <c r="AC56" s="91"/>
      <c r="AD56" s="91"/>
      <c r="AE56" s="91"/>
      <c r="AF56" s="84"/>
      <c r="AG56" s="165" t="s">
        <v>155</v>
      </c>
      <c r="AH56" s="125">
        <v>2</v>
      </c>
      <c r="AI56" s="125"/>
      <c r="AJ56" s="125"/>
      <c r="AK56" s="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</row>
    <row r="57" spans="1:127" s="33" customFormat="1" ht="15" customHeight="1" x14ac:dyDescent="0.2">
      <c r="A57" s="101" t="s">
        <v>108</v>
      </c>
      <c r="B57" s="202" t="s">
        <v>180</v>
      </c>
      <c r="C57" s="83"/>
      <c r="D57" s="82" t="s">
        <v>114</v>
      </c>
      <c r="E57" s="183">
        <v>25</v>
      </c>
      <c r="F57" s="81">
        <v>25</v>
      </c>
      <c r="G57" s="81"/>
      <c r="H57" s="81"/>
      <c r="I57" s="200"/>
      <c r="J57" s="185">
        <v>10</v>
      </c>
      <c r="K57" s="199">
        <v>15</v>
      </c>
      <c r="L57" s="184">
        <v>2</v>
      </c>
      <c r="M57" s="90"/>
      <c r="N57" s="81"/>
      <c r="O57" s="81"/>
      <c r="P57" s="81"/>
      <c r="Q57" s="84"/>
      <c r="R57" s="81"/>
      <c r="S57" s="81"/>
      <c r="T57" s="81"/>
      <c r="U57" s="81"/>
      <c r="V57" s="84"/>
      <c r="W57" s="81">
        <v>25</v>
      </c>
      <c r="X57" s="91"/>
      <c r="Y57" s="91"/>
      <c r="Z57" s="91"/>
      <c r="AA57" s="84">
        <v>2</v>
      </c>
      <c r="AB57" s="91"/>
      <c r="AC57" s="91"/>
      <c r="AD57" s="91"/>
      <c r="AE57" s="91"/>
      <c r="AF57" s="84"/>
      <c r="AG57" s="165" t="s">
        <v>155</v>
      </c>
      <c r="AH57" s="125">
        <v>2</v>
      </c>
      <c r="AI57" s="125"/>
      <c r="AJ57" s="125"/>
      <c r="AK57" s="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</row>
    <row r="58" spans="1:127" s="33" customFormat="1" ht="15" customHeight="1" x14ac:dyDescent="0.2">
      <c r="A58" s="101" t="s">
        <v>109</v>
      </c>
      <c r="B58" s="202" t="s">
        <v>147</v>
      </c>
      <c r="C58" s="83"/>
      <c r="D58" s="82" t="s">
        <v>114</v>
      </c>
      <c r="E58" s="183">
        <v>25</v>
      </c>
      <c r="F58" s="81">
        <v>25</v>
      </c>
      <c r="G58" s="81"/>
      <c r="H58" s="81"/>
      <c r="I58" s="200"/>
      <c r="J58" s="185">
        <v>10</v>
      </c>
      <c r="K58" s="199">
        <v>15</v>
      </c>
      <c r="L58" s="184">
        <v>2</v>
      </c>
      <c r="M58" s="90"/>
      <c r="N58" s="81"/>
      <c r="O58" s="81"/>
      <c r="P58" s="81"/>
      <c r="Q58" s="84"/>
      <c r="R58" s="81"/>
      <c r="S58" s="81"/>
      <c r="T58" s="81"/>
      <c r="U58" s="81"/>
      <c r="V58" s="84"/>
      <c r="W58" s="81">
        <v>25</v>
      </c>
      <c r="X58" s="91"/>
      <c r="Y58" s="91"/>
      <c r="Z58" s="91"/>
      <c r="AA58" s="84">
        <v>2</v>
      </c>
      <c r="AB58" s="91"/>
      <c r="AC58" s="91"/>
      <c r="AD58" s="91"/>
      <c r="AE58" s="91"/>
      <c r="AF58" s="84"/>
      <c r="AG58" s="165" t="s">
        <v>156</v>
      </c>
      <c r="AH58" s="125">
        <v>2</v>
      </c>
      <c r="AI58" s="125"/>
      <c r="AJ58" s="125"/>
      <c r="AK58" s="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</row>
    <row r="59" spans="1:127" s="33" customFormat="1" ht="15" customHeight="1" x14ac:dyDescent="0.2">
      <c r="A59" s="101" t="s">
        <v>110</v>
      </c>
      <c r="B59" s="202" t="s">
        <v>33</v>
      </c>
      <c r="C59" s="83"/>
      <c r="D59" s="82" t="s">
        <v>118</v>
      </c>
      <c r="E59" s="183">
        <v>10</v>
      </c>
      <c r="F59" s="81">
        <v>10</v>
      </c>
      <c r="G59" s="81"/>
      <c r="H59" s="81"/>
      <c r="I59" s="200"/>
      <c r="J59" s="185"/>
      <c r="K59" s="199"/>
      <c r="L59" s="187">
        <v>0.5</v>
      </c>
      <c r="M59" s="90">
        <v>10</v>
      </c>
      <c r="N59" s="81"/>
      <c r="O59" s="81"/>
      <c r="P59" s="81"/>
      <c r="Q59" s="167">
        <v>0.5</v>
      </c>
      <c r="R59" s="81"/>
      <c r="S59" s="81"/>
      <c r="T59" s="81"/>
      <c r="U59" s="81"/>
      <c r="V59" s="84"/>
      <c r="W59" s="81"/>
      <c r="X59" s="91"/>
      <c r="Y59" s="91"/>
      <c r="Z59" s="91"/>
      <c r="AA59" s="84"/>
      <c r="AB59" s="91"/>
      <c r="AC59" s="91"/>
      <c r="AD59" s="91"/>
      <c r="AE59" s="91"/>
      <c r="AF59" s="84"/>
      <c r="AG59" s="165" t="s">
        <v>157</v>
      </c>
      <c r="AH59" s="125">
        <v>0.5</v>
      </c>
      <c r="AI59" s="125"/>
      <c r="AJ59" s="125"/>
      <c r="AK59" s="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</row>
    <row r="60" spans="1:127" s="33" customFormat="1" ht="17.25" customHeight="1" x14ac:dyDescent="0.2">
      <c r="A60" s="101" t="s">
        <v>111</v>
      </c>
      <c r="B60" s="202" t="s">
        <v>179</v>
      </c>
      <c r="C60" s="83"/>
      <c r="D60" s="82" t="s">
        <v>117</v>
      </c>
      <c r="E60" s="183">
        <v>50</v>
      </c>
      <c r="F60" s="81"/>
      <c r="G60" s="81"/>
      <c r="H60" s="81"/>
      <c r="I60" s="201">
        <v>50</v>
      </c>
      <c r="J60" s="185">
        <v>20</v>
      </c>
      <c r="K60" s="199">
        <v>30</v>
      </c>
      <c r="L60" s="184">
        <v>4</v>
      </c>
      <c r="M60" s="90"/>
      <c r="N60" s="81"/>
      <c r="O60" s="81"/>
      <c r="P60" s="81"/>
      <c r="Q60" s="84"/>
      <c r="R60" s="81"/>
      <c r="S60" s="81"/>
      <c r="T60" s="81"/>
      <c r="U60" s="81"/>
      <c r="V60" s="84"/>
      <c r="W60" s="81"/>
      <c r="X60" s="91"/>
      <c r="Y60" s="91"/>
      <c r="Z60" s="91">
        <v>25</v>
      </c>
      <c r="AA60" s="84">
        <v>2</v>
      </c>
      <c r="AB60" s="91"/>
      <c r="AC60" s="91"/>
      <c r="AD60" s="91"/>
      <c r="AE60" s="91">
        <v>25</v>
      </c>
      <c r="AF60" s="84">
        <v>2</v>
      </c>
      <c r="AG60" s="165" t="s">
        <v>155</v>
      </c>
      <c r="AH60" s="125">
        <v>4</v>
      </c>
      <c r="AI60" s="125"/>
      <c r="AJ60" s="125"/>
      <c r="AK60" s="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</row>
    <row r="61" spans="1:127" s="33" customFormat="1" ht="15" customHeight="1" x14ac:dyDescent="0.2">
      <c r="A61" s="101"/>
      <c r="B61" s="300"/>
      <c r="C61" s="301"/>
      <c r="D61" s="301"/>
      <c r="E61" s="301"/>
      <c r="F61" s="302"/>
      <c r="G61" s="302"/>
      <c r="H61" s="302"/>
      <c r="I61" s="302"/>
      <c r="J61" s="302"/>
      <c r="K61" s="302"/>
      <c r="L61" s="302"/>
      <c r="M61" s="302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3"/>
      <c r="AH61" s="127"/>
      <c r="AI61" s="127"/>
      <c r="AJ61" s="127"/>
      <c r="AK61" s="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</row>
    <row r="62" spans="1:127" s="33" customFormat="1" ht="15.75" x14ac:dyDescent="0.2">
      <c r="A62" s="244" t="s">
        <v>130</v>
      </c>
      <c r="B62" s="245"/>
      <c r="C62" s="161"/>
      <c r="D62" s="161"/>
      <c r="E62" s="161">
        <v>160</v>
      </c>
      <c r="F62" s="161">
        <v>110</v>
      </c>
      <c r="G62" s="161"/>
      <c r="H62" s="190"/>
      <c r="I62" s="190">
        <v>50</v>
      </c>
      <c r="J62" s="161">
        <v>60</v>
      </c>
      <c r="K62" s="190">
        <v>90</v>
      </c>
      <c r="L62" s="168">
        <v>12.5</v>
      </c>
      <c r="M62" s="161">
        <v>10</v>
      </c>
      <c r="N62" s="161"/>
      <c r="O62" s="161"/>
      <c r="P62" s="161"/>
      <c r="Q62" s="161">
        <v>0.5</v>
      </c>
      <c r="R62" s="161">
        <v>25</v>
      </c>
      <c r="S62" s="161"/>
      <c r="T62" s="161"/>
      <c r="U62" s="161"/>
      <c r="V62" s="161">
        <v>2</v>
      </c>
      <c r="W62" s="161">
        <v>75</v>
      </c>
      <c r="X62" s="161"/>
      <c r="Y62" s="161"/>
      <c r="Z62" s="161">
        <v>25</v>
      </c>
      <c r="AA62" s="161">
        <v>8</v>
      </c>
      <c r="AB62" s="161"/>
      <c r="AC62" s="161"/>
      <c r="AD62" s="161"/>
      <c r="AE62" s="161">
        <v>25</v>
      </c>
      <c r="AF62" s="161">
        <v>2</v>
      </c>
      <c r="AG62" s="124"/>
      <c r="AH62" s="124"/>
      <c r="AI62" s="124"/>
      <c r="AJ62" s="124"/>
      <c r="AK62" s="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</row>
    <row r="63" spans="1:127" s="33" customFormat="1" ht="20.25" customHeight="1" x14ac:dyDescent="0.2">
      <c r="A63" s="214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  <c r="AG63" s="124"/>
      <c r="AH63" s="124"/>
      <c r="AI63" s="124"/>
      <c r="AJ63" s="124"/>
      <c r="AK63" s="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</row>
    <row r="64" spans="1:127" s="6" customFormat="1" ht="24" customHeight="1" x14ac:dyDescent="0.2">
      <c r="A64" s="242" t="s">
        <v>131</v>
      </c>
      <c r="B64" s="243"/>
      <c r="C64" s="243"/>
      <c r="D64" s="243"/>
      <c r="E64" s="213"/>
      <c r="F64" s="213"/>
      <c r="G64" s="213"/>
      <c r="H64" s="213"/>
      <c r="I64" s="213"/>
      <c r="J64" s="213"/>
      <c r="K64" s="213"/>
      <c r="L64" s="213"/>
      <c r="M64" s="243"/>
      <c r="N64" s="243"/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124"/>
      <c r="AH64" s="124"/>
      <c r="AI64" s="124"/>
      <c r="AJ64" s="12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</row>
    <row r="65" spans="1:127" s="6" customFormat="1" ht="15.75" x14ac:dyDescent="0.2">
      <c r="A65" s="101" t="s">
        <v>106</v>
      </c>
      <c r="B65" s="27" t="s">
        <v>104</v>
      </c>
      <c r="C65" s="81"/>
      <c r="D65" s="82"/>
      <c r="E65" s="22">
        <v>20</v>
      </c>
      <c r="F65" s="83"/>
      <c r="G65" s="83"/>
      <c r="H65" s="200">
        <v>20</v>
      </c>
      <c r="I65" s="83"/>
      <c r="J65" s="185"/>
      <c r="K65" s="186"/>
      <c r="L65" s="139">
        <v>1</v>
      </c>
      <c r="M65" s="90"/>
      <c r="N65" s="81"/>
      <c r="O65" s="81">
        <v>20</v>
      </c>
      <c r="P65" s="81"/>
      <c r="Q65" s="84">
        <v>1</v>
      </c>
      <c r="R65" s="81"/>
      <c r="S65" s="81"/>
      <c r="T65" s="81"/>
      <c r="U65" s="81"/>
      <c r="V65" s="84"/>
      <c r="W65" s="81"/>
      <c r="X65" s="91"/>
      <c r="Y65" s="91"/>
      <c r="Z65" s="91"/>
      <c r="AA65" s="84"/>
      <c r="AB65" s="91"/>
      <c r="AC65" s="91"/>
      <c r="AD65" s="78"/>
      <c r="AE65" s="78"/>
      <c r="AF65" s="84"/>
      <c r="AG65" s="125" t="s">
        <v>155</v>
      </c>
      <c r="AH65" s="125">
        <v>1</v>
      </c>
      <c r="AI65" s="125"/>
      <c r="AJ65" s="12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</row>
    <row r="66" spans="1:127" s="6" customFormat="1" ht="15.75" x14ac:dyDescent="0.2">
      <c r="A66" s="101" t="s">
        <v>107</v>
      </c>
      <c r="B66" s="27" t="s">
        <v>148</v>
      </c>
      <c r="C66" s="81"/>
      <c r="D66" s="82"/>
      <c r="E66" s="22">
        <v>40</v>
      </c>
      <c r="F66" s="83"/>
      <c r="G66" s="83"/>
      <c r="H66" s="200">
        <v>40</v>
      </c>
      <c r="I66" s="83"/>
      <c r="J66" s="185"/>
      <c r="K66" s="186"/>
      <c r="L66" s="139">
        <v>2</v>
      </c>
      <c r="M66" s="90"/>
      <c r="N66" s="81"/>
      <c r="O66" s="81"/>
      <c r="P66" s="81"/>
      <c r="Q66" s="84"/>
      <c r="R66" s="81"/>
      <c r="S66" s="81"/>
      <c r="T66" s="81"/>
      <c r="U66" s="81"/>
      <c r="V66" s="84"/>
      <c r="W66" s="81"/>
      <c r="X66" s="91"/>
      <c r="Y66" s="91">
        <v>40</v>
      </c>
      <c r="Z66" s="91"/>
      <c r="AA66" s="84">
        <v>2</v>
      </c>
      <c r="AB66" s="91"/>
      <c r="AC66" s="91"/>
      <c r="AD66" s="150"/>
      <c r="AE66" s="150"/>
      <c r="AF66" s="84"/>
      <c r="AG66" s="125" t="s">
        <v>155</v>
      </c>
      <c r="AH66" s="125">
        <v>2</v>
      </c>
      <c r="AI66" s="125"/>
      <c r="AJ66" s="125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</row>
    <row r="67" spans="1:127" s="6" customFormat="1" ht="15.75" x14ac:dyDescent="0.2">
      <c r="A67" s="101" t="s">
        <v>108</v>
      </c>
      <c r="B67" s="27" t="s">
        <v>149</v>
      </c>
      <c r="C67" s="81"/>
      <c r="D67" s="82"/>
      <c r="E67" s="22">
        <v>40</v>
      </c>
      <c r="F67" s="83"/>
      <c r="G67" s="83"/>
      <c r="H67" s="200">
        <v>40</v>
      </c>
      <c r="I67" s="83"/>
      <c r="J67" s="185"/>
      <c r="K67" s="186"/>
      <c r="L67" s="139">
        <v>2</v>
      </c>
      <c r="M67" s="90"/>
      <c r="N67" s="81"/>
      <c r="O67" s="81"/>
      <c r="P67" s="81"/>
      <c r="Q67" s="84"/>
      <c r="R67" s="81"/>
      <c r="S67" s="81"/>
      <c r="T67" s="81">
        <v>40</v>
      </c>
      <c r="U67" s="81"/>
      <c r="V67" s="84">
        <v>2</v>
      </c>
      <c r="W67" s="81"/>
      <c r="X67" s="91"/>
      <c r="Y67" s="91"/>
      <c r="Z67" s="91"/>
      <c r="AA67" s="84"/>
      <c r="AB67" s="91"/>
      <c r="AC67" s="91"/>
      <c r="AD67" s="150"/>
      <c r="AE67" s="150"/>
      <c r="AF67" s="84"/>
      <c r="AG67" s="125" t="s">
        <v>155</v>
      </c>
      <c r="AH67" s="125">
        <v>2</v>
      </c>
      <c r="AI67" s="125"/>
      <c r="AJ67" s="125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</row>
    <row r="68" spans="1:127" s="6" customFormat="1" ht="15.75" x14ac:dyDescent="0.2">
      <c r="A68" s="101" t="s">
        <v>109</v>
      </c>
      <c r="B68" s="27" t="s">
        <v>174</v>
      </c>
      <c r="C68" s="81"/>
      <c r="D68" s="82"/>
      <c r="E68" s="22">
        <v>40</v>
      </c>
      <c r="F68" s="83"/>
      <c r="G68" s="83"/>
      <c r="H68" s="200">
        <v>40</v>
      </c>
      <c r="I68" s="83"/>
      <c r="J68" s="185"/>
      <c r="K68" s="186"/>
      <c r="L68" s="139">
        <v>2</v>
      </c>
      <c r="M68" s="90"/>
      <c r="N68" s="81"/>
      <c r="O68" s="81"/>
      <c r="P68" s="81"/>
      <c r="Q68" s="84"/>
      <c r="R68" s="81"/>
      <c r="S68" s="81"/>
      <c r="T68" s="81">
        <v>40</v>
      </c>
      <c r="U68" s="81"/>
      <c r="V68" s="84">
        <v>2</v>
      </c>
      <c r="W68" s="81"/>
      <c r="X68" s="91"/>
      <c r="Y68" s="91"/>
      <c r="Z68" s="91"/>
      <c r="AA68" s="84"/>
      <c r="AB68" s="91"/>
      <c r="AC68" s="91"/>
      <c r="AD68" s="150"/>
      <c r="AE68" s="150"/>
      <c r="AF68" s="84"/>
      <c r="AG68" s="125" t="s">
        <v>155</v>
      </c>
      <c r="AH68" s="125">
        <v>2</v>
      </c>
      <c r="AI68" s="125"/>
      <c r="AJ68" s="125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</row>
    <row r="69" spans="1:127" s="6" customFormat="1" ht="15.75" x14ac:dyDescent="0.2">
      <c r="A69" s="101" t="s">
        <v>110</v>
      </c>
      <c r="B69" s="27" t="s">
        <v>150</v>
      </c>
      <c r="C69" s="81"/>
      <c r="D69" s="82"/>
      <c r="E69" s="22">
        <v>40</v>
      </c>
      <c r="F69" s="83"/>
      <c r="G69" s="83"/>
      <c r="H69" s="200">
        <v>40</v>
      </c>
      <c r="I69" s="83"/>
      <c r="J69" s="185"/>
      <c r="K69" s="186"/>
      <c r="L69" s="139">
        <v>2</v>
      </c>
      <c r="M69" s="90"/>
      <c r="N69" s="81"/>
      <c r="O69" s="81"/>
      <c r="P69" s="81"/>
      <c r="Q69" s="84"/>
      <c r="R69" s="81"/>
      <c r="S69" s="81"/>
      <c r="T69" s="81"/>
      <c r="U69" s="81"/>
      <c r="V69" s="84"/>
      <c r="W69" s="81"/>
      <c r="X69" s="91"/>
      <c r="Y69" s="91">
        <v>40</v>
      </c>
      <c r="Z69" s="91"/>
      <c r="AA69" s="84">
        <v>2</v>
      </c>
      <c r="AB69" s="91"/>
      <c r="AC69" s="91"/>
      <c r="AD69" s="150"/>
      <c r="AE69" s="150"/>
      <c r="AF69" s="84"/>
      <c r="AG69" s="125" t="s">
        <v>155</v>
      </c>
      <c r="AH69" s="125">
        <v>2</v>
      </c>
      <c r="AI69" s="125"/>
      <c r="AJ69" s="125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</row>
    <row r="70" spans="1:127" ht="15.75" x14ac:dyDescent="0.2">
      <c r="A70" s="101" t="s">
        <v>111</v>
      </c>
      <c r="B70" s="27" t="s">
        <v>151</v>
      </c>
      <c r="C70" s="81"/>
      <c r="D70" s="82"/>
      <c r="E70" s="22">
        <v>20</v>
      </c>
      <c r="F70" s="83"/>
      <c r="G70" s="83"/>
      <c r="H70" s="200">
        <v>20</v>
      </c>
      <c r="I70" s="83"/>
      <c r="J70" s="185"/>
      <c r="K70" s="186"/>
      <c r="L70" s="139">
        <v>1</v>
      </c>
      <c r="M70" s="90"/>
      <c r="N70" s="81"/>
      <c r="O70" s="81">
        <v>20</v>
      </c>
      <c r="P70" s="81"/>
      <c r="Q70" s="84">
        <v>1</v>
      </c>
      <c r="R70" s="81"/>
      <c r="S70" s="81"/>
      <c r="T70" s="81"/>
      <c r="U70" s="81"/>
      <c r="V70" s="84"/>
      <c r="W70" s="81"/>
      <c r="X70" s="91"/>
      <c r="Y70" s="91"/>
      <c r="Z70" s="91"/>
      <c r="AA70" s="84"/>
      <c r="AB70" s="91"/>
      <c r="AC70" s="91"/>
      <c r="AD70" s="78"/>
      <c r="AE70" s="78"/>
      <c r="AF70" s="84"/>
      <c r="AG70" s="125" t="s">
        <v>155</v>
      </c>
      <c r="AH70" s="125">
        <v>1</v>
      </c>
      <c r="AI70" s="125"/>
      <c r="AJ70" s="125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1:127" ht="15.75" x14ac:dyDescent="0.2">
      <c r="A71" s="101"/>
      <c r="B71" s="222"/>
      <c r="C71" s="216"/>
      <c r="D71" s="216"/>
      <c r="E71" s="216"/>
      <c r="F71" s="215"/>
      <c r="G71" s="215"/>
      <c r="H71" s="215"/>
      <c r="I71" s="215"/>
      <c r="J71" s="215"/>
      <c r="K71" s="215"/>
      <c r="L71" s="215"/>
      <c r="M71" s="215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41"/>
      <c r="AH71" s="127"/>
      <c r="AI71" s="127"/>
      <c r="AJ71" s="127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</row>
    <row r="72" spans="1:127" ht="15.75" x14ac:dyDescent="0.2">
      <c r="A72" s="244" t="s">
        <v>134</v>
      </c>
      <c r="B72" s="245"/>
      <c r="C72" s="161"/>
      <c r="D72" s="161"/>
      <c r="E72" s="161">
        <v>200</v>
      </c>
      <c r="F72" s="161"/>
      <c r="G72" s="161"/>
      <c r="H72" s="196">
        <v>200</v>
      </c>
      <c r="I72" s="161"/>
      <c r="J72" s="161"/>
      <c r="K72" s="161"/>
      <c r="L72" s="161">
        <v>10</v>
      </c>
      <c r="M72" s="161"/>
      <c r="N72" s="161"/>
      <c r="O72" s="161">
        <v>40</v>
      </c>
      <c r="P72" s="161"/>
      <c r="Q72" s="203">
        <v>2</v>
      </c>
      <c r="R72" s="161"/>
      <c r="S72" s="161"/>
      <c r="T72" s="161">
        <v>80</v>
      </c>
      <c r="U72" s="161"/>
      <c r="V72" s="161">
        <f t="shared" ref="V72" si="1">SUM(V65:V71)</f>
        <v>4</v>
      </c>
      <c r="W72" s="161"/>
      <c r="X72" s="161"/>
      <c r="Y72" s="161">
        <v>80</v>
      </c>
      <c r="Z72" s="161"/>
      <c r="AA72" s="203">
        <v>4</v>
      </c>
      <c r="AB72" s="161"/>
      <c r="AC72" s="161"/>
      <c r="AD72" s="161"/>
      <c r="AE72" s="161"/>
      <c r="AF72" s="161"/>
      <c r="AG72" s="124"/>
      <c r="AH72" s="124"/>
      <c r="AI72" s="124"/>
      <c r="AJ72" s="124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</row>
    <row r="73" spans="1:127" ht="21" customHeight="1" x14ac:dyDescent="0.2">
      <c r="A73" s="248"/>
      <c r="B73" s="249"/>
      <c r="C73" s="249"/>
      <c r="D73" s="249"/>
      <c r="E73" s="299"/>
      <c r="F73" s="299"/>
      <c r="G73" s="299"/>
      <c r="H73" s="299"/>
      <c r="I73" s="299"/>
      <c r="J73" s="299"/>
      <c r="K73" s="299"/>
      <c r="L73" s="299"/>
      <c r="M73" s="250"/>
      <c r="N73" s="250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  <c r="AG73" s="124"/>
      <c r="AH73" s="124"/>
      <c r="AI73" s="124"/>
      <c r="AJ73" s="124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</row>
    <row r="74" spans="1:127" ht="26.25" customHeight="1" x14ac:dyDescent="0.2">
      <c r="A74" s="170" t="s">
        <v>19</v>
      </c>
      <c r="B74" s="169" t="s">
        <v>132</v>
      </c>
      <c r="C74" s="171"/>
      <c r="D74" s="172"/>
      <c r="E74" s="173"/>
      <c r="F74" s="174"/>
      <c r="G74" s="174"/>
      <c r="H74" s="174"/>
      <c r="I74" s="174"/>
      <c r="J74" s="175"/>
      <c r="K74" s="176"/>
      <c r="L74" s="182"/>
      <c r="M74" s="177"/>
      <c r="N74" s="174"/>
      <c r="O74" s="174"/>
      <c r="P74" s="174"/>
      <c r="Q74" s="84"/>
      <c r="R74" s="174"/>
      <c r="S74" s="174"/>
      <c r="T74" s="174"/>
      <c r="U74" s="174"/>
      <c r="V74" s="84"/>
      <c r="W74" s="174"/>
      <c r="X74" s="174"/>
      <c r="Y74" s="174"/>
      <c r="Z74" s="174"/>
      <c r="AA74" s="84"/>
      <c r="AB74" s="174"/>
      <c r="AC74" s="174"/>
      <c r="AD74" s="174"/>
      <c r="AE74" s="174"/>
      <c r="AF74" s="84"/>
      <c r="AG74" s="125"/>
      <c r="AH74" s="125"/>
      <c r="AI74" s="125"/>
      <c r="AJ74" s="125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</row>
    <row r="75" spans="1:127" ht="20.25" customHeight="1" x14ac:dyDescent="0.2">
      <c r="A75" s="101" t="s">
        <v>106</v>
      </c>
      <c r="B75" s="27" t="s">
        <v>133</v>
      </c>
      <c r="C75" s="81"/>
      <c r="D75" s="82"/>
      <c r="E75" s="22"/>
      <c r="F75" s="83"/>
      <c r="G75" s="83"/>
      <c r="H75" s="83"/>
      <c r="I75" s="83"/>
      <c r="J75" s="102"/>
      <c r="K75" s="103"/>
      <c r="L75" s="184">
        <v>20</v>
      </c>
      <c r="M75" s="85"/>
      <c r="N75" s="83"/>
      <c r="O75" s="83"/>
      <c r="P75" s="83"/>
      <c r="Q75" s="84"/>
      <c r="R75" s="83"/>
      <c r="S75" s="83"/>
      <c r="T75" s="83"/>
      <c r="U75" s="83"/>
      <c r="V75" s="84"/>
      <c r="W75" s="83"/>
      <c r="X75" s="160"/>
      <c r="Y75" s="160"/>
      <c r="Z75" s="160"/>
      <c r="AA75" s="84"/>
      <c r="AB75" s="160"/>
      <c r="AC75" s="160"/>
      <c r="AD75" s="160"/>
      <c r="AE75" s="160"/>
      <c r="AF75" s="84">
        <v>20</v>
      </c>
      <c r="AG75" s="125" t="s">
        <v>155</v>
      </c>
      <c r="AH75" s="125">
        <v>20</v>
      </c>
      <c r="AI75" s="125"/>
      <c r="AJ75" s="12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</row>
    <row r="76" spans="1:127" ht="20.25" customHeight="1" x14ac:dyDescent="0.2">
      <c r="A76" s="304" t="s">
        <v>165</v>
      </c>
      <c r="B76" s="305"/>
      <c r="C76" s="161"/>
      <c r="D76" s="161"/>
      <c r="E76" s="161"/>
      <c r="F76" s="161"/>
      <c r="G76" s="161"/>
      <c r="H76" s="190"/>
      <c r="I76" s="161"/>
      <c r="J76" s="161"/>
      <c r="K76" s="161"/>
      <c r="L76" s="161">
        <v>20</v>
      </c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>
        <v>20</v>
      </c>
      <c r="AG76" s="86"/>
      <c r="AH76" s="86"/>
      <c r="AI76" s="86"/>
      <c r="AJ76" s="8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</row>
    <row r="77" spans="1:127" ht="20.25" customHeight="1" thickBot="1" x14ac:dyDescent="0.25">
      <c r="A77" s="180"/>
      <c r="B77" s="181"/>
      <c r="C77" s="179"/>
      <c r="D77" s="181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86"/>
      <c r="AH77" s="86"/>
      <c r="AI77" s="86"/>
      <c r="AJ77" s="86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</row>
    <row r="78" spans="1:127" ht="16.5" thickBot="1" x14ac:dyDescent="0.25">
      <c r="A78" s="297" t="s">
        <v>135</v>
      </c>
      <c r="B78" s="298"/>
      <c r="C78" s="105"/>
      <c r="D78" s="112"/>
      <c r="E78" s="112">
        <v>1310</v>
      </c>
      <c r="F78" s="112">
        <v>635</v>
      </c>
      <c r="G78" s="112">
        <v>425</v>
      </c>
      <c r="H78" s="195">
        <v>200</v>
      </c>
      <c r="I78" s="193">
        <v>50</v>
      </c>
      <c r="J78" s="112">
        <v>355</v>
      </c>
      <c r="K78" s="193">
        <v>755</v>
      </c>
      <c r="L78" s="152">
        <v>120.5</v>
      </c>
      <c r="M78" s="112">
        <v>200</v>
      </c>
      <c r="N78" s="112">
        <v>120</v>
      </c>
      <c r="O78" s="146">
        <v>40</v>
      </c>
      <c r="P78" s="112"/>
      <c r="Q78" s="152">
        <v>29.5</v>
      </c>
      <c r="R78" s="112">
        <v>185</v>
      </c>
      <c r="S78" s="112">
        <v>140</v>
      </c>
      <c r="T78" s="146">
        <v>80</v>
      </c>
      <c r="U78" s="112"/>
      <c r="V78" s="112">
        <v>30</v>
      </c>
      <c r="W78" s="112">
        <v>215</v>
      </c>
      <c r="X78" s="112">
        <v>95</v>
      </c>
      <c r="Y78" s="146">
        <v>80</v>
      </c>
      <c r="Z78" s="112">
        <v>25</v>
      </c>
      <c r="AA78" s="112">
        <v>31</v>
      </c>
      <c r="AB78" s="112">
        <v>35</v>
      </c>
      <c r="AC78" s="146">
        <v>70</v>
      </c>
      <c r="AD78" s="112"/>
      <c r="AE78" s="112">
        <v>25</v>
      </c>
      <c r="AF78" s="112">
        <v>30</v>
      </c>
      <c r="AG78" s="92" t="s">
        <v>184</v>
      </c>
      <c r="AH78" s="188"/>
      <c r="AI78" s="189">
        <v>120.5</v>
      </c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</row>
    <row r="79" spans="1:127" ht="15.75" x14ac:dyDescent="0.25">
      <c r="A79" s="309" t="s">
        <v>23</v>
      </c>
      <c r="B79" s="310"/>
      <c r="C79" s="310"/>
      <c r="D79" s="310"/>
      <c r="E79" s="310"/>
      <c r="F79" s="310"/>
      <c r="G79" s="310"/>
      <c r="H79" s="310"/>
      <c r="I79" s="310"/>
      <c r="J79" s="310"/>
      <c r="K79" s="310"/>
      <c r="L79" s="311"/>
      <c r="M79" s="282">
        <v>320</v>
      </c>
      <c r="N79" s="283"/>
      <c r="O79" s="283"/>
      <c r="P79" s="283"/>
      <c r="Q79" s="284"/>
      <c r="R79" s="282">
        <v>325</v>
      </c>
      <c r="S79" s="283"/>
      <c r="T79" s="283"/>
      <c r="U79" s="283"/>
      <c r="V79" s="284"/>
      <c r="W79" s="282">
        <v>335</v>
      </c>
      <c r="X79" s="283"/>
      <c r="Y79" s="283"/>
      <c r="Z79" s="283"/>
      <c r="AA79" s="284"/>
      <c r="AB79" s="282">
        <v>130</v>
      </c>
      <c r="AC79" s="283"/>
      <c r="AD79" s="283"/>
      <c r="AE79" s="283"/>
      <c r="AF79" s="284"/>
      <c r="AG79" s="86"/>
      <c r="AH79" s="99"/>
      <c r="AI79" s="86"/>
      <c r="AJ79" s="9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</row>
    <row r="80" spans="1:127" ht="15.75" x14ac:dyDescent="0.25">
      <c r="A80" s="315" t="s">
        <v>13</v>
      </c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7"/>
      <c r="M80" s="306">
        <v>2</v>
      </c>
      <c r="N80" s="307"/>
      <c r="O80" s="307"/>
      <c r="P80" s="307"/>
      <c r="Q80" s="308"/>
      <c r="R80" s="306">
        <v>4</v>
      </c>
      <c r="S80" s="307"/>
      <c r="T80" s="307"/>
      <c r="U80" s="307"/>
      <c r="V80" s="308"/>
      <c r="W80" s="306">
        <v>2</v>
      </c>
      <c r="X80" s="307"/>
      <c r="Y80" s="307"/>
      <c r="Z80" s="307"/>
      <c r="AA80" s="308"/>
      <c r="AB80" s="306">
        <v>2</v>
      </c>
      <c r="AC80" s="307"/>
      <c r="AD80" s="307"/>
      <c r="AE80" s="307"/>
      <c r="AF80" s="308"/>
      <c r="AG80" s="86"/>
      <c r="AH80" s="99"/>
      <c r="AI80" s="86"/>
      <c r="AJ80" s="99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</row>
    <row r="81" spans="1:54" ht="16.5" thickBot="1" x14ac:dyDescent="0.25">
      <c r="A81" s="312" t="s">
        <v>185</v>
      </c>
      <c r="B81" s="313"/>
      <c r="C81" s="313"/>
      <c r="D81" s="313"/>
      <c r="E81" s="313"/>
      <c r="F81" s="313"/>
      <c r="G81" s="313"/>
      <c r="H81" s="313"/>
      <c r="I81" s="313"/>
      <c r="J81" s="313"/>
      <c r="K81" s="313"/>
      <c r="L81" s="314"/>
      <c r="M81" s="276" t="s">
        <v>175</v>
      </c>
      <c r="N81" s="277"/>
      <c r="O81" s="277"/>
      <c r="P81" s="277"/>
      <c r="Q81" s="278"/>
      <c r="R81" s="276">
        <v>30</v>
      </c>
      <c r="S81" s="277"/>
      <c r="T81" s="277"/>
      <c r="U81" s="277"/>
      <c r="V81" s="278"/>
      <c r="W81" s="276">
        <v>31</v>
      </c>
      <c r="X81" s="277"/>
      <c r="Y81" s="277"/>
      <c r="Z81" s="277"/>
      <c r="AA81" s="278"/>
      <c r="AB81" s="276">
        <v>30</v>
      </c>
      <c r="AC81" s="277"/>
      <c r="AD81" s="277"/>
      <c r="AE81" s="277"/>
      <c r="AF81" s="278"/>
      <c r="AG81" s="107"/>
      <c r="AH81" s="107"/>
      <c r="AI81" s="107"/>
      <c r="AJ81" s="107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</row>
    <row r="82" spans="1:54" ht="24" customHeight="1" x14ac:dyDescent="0.2">
      <c r="A82" s="279" t="s">
        <v>24</v>
      </c>
      <c r="B82" s="279"/>
      <c r="C82" s="279"/>
      <c r="D82" s="35"/>
      <c r="E82" s="35"/>
      <c r="F82" s="8"/>
      <c r="G82" s="8"/>
      <c r="H82" s="148"/>
      <c r="I82" s="8"/>
      <c r="J82" s="8"/>
      <c r="K82" s="8"/>
      <c r="L82" s="46"/>
      <c r="M82" s="8"/>
      <c r="N82" s="8"/>
      <c r="O82" s="148"/>
      <c r="P82" s="8"/>
      <c r="Q82" s="46"/>
      <c r="R82" s="8"/>
      <c r="S82" s="8"/>
      <c r="T82" s="148"/>
      <c r="U82" s="8"/>
      <c r="V82" s="46"/>
      <c r="W82" s="8"/>
      <c r="X82" s="8"/>
      <c r="Y82" s="148"/>
      <c r="Z82" s="8"/>
      <c r="AA82" s="46"/>
      <c r="AB82" s="8"/>
      <c r="AC82" s="148"/>
      <c r="AD82" s="8"/>
      <c r="AE82" s="8"/>
      <c r="AF82" s="46"/>
      <c r="AG82" s="120"/>
      <c r="AH82" s="6"/>
      <c r="AI82" s="120"/>
      <c r="AJ82" s="6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</row>
    <row r="83" spans="1:54" ht="28.5" customHeight="1" x14ac:dyDescent="0.2">
      <c r="A83" s="280" t="s">
        <v>163</v>
      </c>
      <c r="B83" s="281"/>
      <c r="C83" s="281"/>
      <c r="D83" s="281"/>
      <c r="E83" s="281"/>
      <c r="F83" s="8"/>
      <c r="G83" s="8"/>
      <c r="H83" s="148"/>
      <c r="I83" s="8"/>
      <c r="J83" s="8"/>
      <c r="K83" s="8"/>
      <c r="L83" s="46"/>
      <c r="M83" s="8"/>
      <c r="N83" s="8"/>
      <c r="O83" s="148"/>
      <c r="P83" s="8"/>
      <c r="Q83" s="46"/>
      <c r="R83" s="8"/>
      <c r="S83" s="8"/>
      <c r="T83" s="148"/>
      <c r="U83" s="8"/>
      <c r="V83" s="46"/>
      <c r="W83" s="8"/>
      <c r="X83" s="8"/>
      <c r="Y83" s="148"/>
      <c r="Z83" s="8"/>
      <c r="AA83" s="46"/>
      <c r="AB83" s="8"/>
      <c r="AC83" s="148"/>
      <c r="AD83" s="8"/>
      <c r="AE83" s="8"/>
      <c r="AF83" s="46"/>
      <c r="AG83" s="120"/>
      <c r="AH83" s="6"/>
      <c r="AI83" s="120"/>
      <c r="AJ83" s="6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</row>
    <row r="84" spans="1:54" ht="22.5" customHeight="1" x14ac:dyDescent="0.2">
      <c r="A84" s="285" t="s">
        <v>14</v>
      </c>
      <c r="B84" s="285"/>
      <c r="C84" s="286" t="s">
        <v>15</v>
      </c>
      <c r="D84" s="286"/>
      <c r="E84" s="30" t="s">
        <v>16</v>
      </c>
      <c r="F84" s="8"/>
      <c r="G84" s="8"/>
      <c r="H84" s="148"/>
      <c r="I84" s="8"/>
      <c r="J84" s="34"/>
      <c r="K84" s="206"/>
      <c r="L84" s="292" t="s">
        <v>177</v>
      </c>
      <c r="M84" s="293"/>
      <c r="N84" s="293"/>
      <c r="O84" s="294" t="s">
        <v>178</v>
      </c>
      <c r="P84" s="295"/>
      <c r="Q84" s="295"/>
      <c r="R84" s="295"/>
      <c r="S84" s="295"/>
      <c r="T84" s="295"/>
      <c r="U84" s="295"/>
      <c r="V84" s="295"/>
      <c r="W84" s="295"/>
      <c r="X84" s="295"/>
      <c r="Y84" s="296"/>
      <c r="Z84" s="34"/>
      <c r="AA84" s="43"/>
      <c r="AB84" s="39"/>
      <c r="AC84" s="39"/>
      <c r="AD84" s="39"/>
      <c r="AE84" s="39"/>
      <c r="AF84" s="44"/>
      <c r="AG84" s="120"/>
      <c r="AH84" s="6"/>
      <c r="AI84" s="120"/>
      <c r="AJ84" s="6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</row>
    <row r="85" spans="1:54" ht="18" customHeight="1" x14ac:dyDescent="0.2">
      <c r="A85" s="31">
        <v>1</v>
      </c>
      <c r="B85" s="16" t="s">
        <v>17</v>
      </c>
      <c r="C85" s="275">
        <v>1</v>
      </c>
      <c r="D85" s="275"/>
      <c r="E85" s="31">
        <v>4</v>
      </c>
      <c r="F85" s="8"/>
      <c r="G85" s="8"/>
      <c r="H85" s="148"/>
      <c r="I85" s="8"/>
      <c r="J85" s="35"/>
      <c r="K85" s="204"/>
      <c r="L85" s="287">
        <v>1</v>
      </c>
      <c r="M85" s="288"/>
      <c r="N85" s="288"/>
      <c r="O85" s="289">
        <v>10</v>
      </c>
      <c r="P85" s="290"/>
      <c r="Q85" s="290"/>
      <c r="R85" s="290"/>
      <c r="S85" s="290"/>
      <c r="T85" s="290"/>
      <c r="U85" s="290"/>
      <c r="V85" s="290"/>
      <c r="W85" s="290"/>
      <c r="X85" s="290"/>
      <c r="Y85" s="291"/>
      <c r="Z85" s="35"/>
      <c r="AA85" s="51"/>
      <c r="AB85" s="39"/>
      <c r="AC85" s="39"/>
      <c r="AD85" s="39"/>
      <c r="AE85" s="39"/>
      <c r="AF85" s="44"/>
      <c r="AG85" s="120"/>
      <c r="AH85" s="6"/>
      <c r="AI85" s="120"/>
      <c r="AJ85" s="6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</row>
    <row r="86" spans="1:54" ht="17.25" customHeight="1" x14ac:dyDescent="0.25">
      <c r="A86" s="15"/>
      <c r="B86" s="166" t="s">
        <v>166</v>
      </c>
      <c r="C86" s="15"/>
      <c r="D86" s="15"/>
      <c r="E86" s="15"/>
      <c r="F86" s="8"/>
      <c r="G86" s="8"/>
      <c r="H86" s="148"/>
      <c r="I86" s="8"/>
      <c r="J86" s="8"/>
      <c r="K86" s="1"/>
      <c r="L86" s="318">
        <v>2</v>
      </c>
      <c r="M86" s="319"/>
      <c r="N86" s="319"/>
      <c r="O86" s="318">
        <v>10</v>
      </c>
      <c r="P86" s="319"/>
      <c r="Q86" s="319"/>
      <c r="R86" s="319"/>
      <c r="S86" s="319"/>
      <c r="T86" s="319"/>
      <c r="U86" s="319"/>
      <c r="V86" s="319"/>
      <c r="W86" s="319"/>
      <c r="X86" s="319"/>
      <c r="Y86" s="320"/>
      <c r="Z86" s="40"/>
      <c r="AA86" s="42"/>
      <c r="AB86" s="42"/>
      <c r="AC86" s="153"/>
      <c r="AD86" s="42"/>
      <c r="AE86" s="41"/>
      <c r="AF86" s="41"/>
      <c r="AG86" s="120"/>
      <c r="AH86" s="6"/>
      <c r="AI86" s="120"/>
      <c r="AJ86" s="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</row>
    <row r="87" spans="1:54" ht="15.75" customHeight="1" x14ac:dyDescent="0.25">
      <c r="A87" s="6"/>
      <c r="B87" s="96" t="s">
        <v>186</v>
      </c>
      <c r="C87" s="7"/>
      <c r="D87" s="7"/>
      <c r="E87" s="8"/>
      <c r="F87" s="8"/>
      <c r="G87" s="8"/>
      <c r="H87" s="148"/>
      <c r="I87" s="8"/>
      <c r="J87" s="8"/>
      <c r="K87" s="205"/>
      <c r="L87" s="318">
        <v>3</v>
      </c>
      <c r="M87" s="319"/>
      <c r="N87" s="319"/>
      <c r="O87" s="318">
        <v>10</v>
      </c>
      <c r="P87" s="319"/>
      <c r="Q87" s="319"/>
      <c r="R87" s="319"/>
      <c r="S87" s="319"/>
      <c r="T87" s="319"/>
      <c r="U87" s="319"/>
      <c r="V87" s="319"/>
      <c r="W87" s="319"/>
      <c r="X87" s="319"/>
      <c r="Y87" s="320"/>
      <c r="Z87" s="47"/>
      <c r="AA87" s="65"/>
      <c r="AB87" s="65"/>
      <c r="AC87" s="65"/>
      <c r="AD87" s="65"/>
      <c r="AE87" s="66"/>
      <c r="AF87" s="66"/>
      <c r="AG87" s="120"/>
      <c r="AH87" s="6"/>
      <c r="AI87" s="120"/>
      <c r="AJ87" s="6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</row>
    <row r="88" spans="1:54" ht="18" customHeight="1" x14ac:dyDescent="0.25">
      <c r="A88" s="6"/>
      <c r="B88" s="96" t="s">
        <v>187</v>
      </c>
      <c r="C88" s="7"/>
      <c r="D88" s="7"/>
      <c r="E88" s="8"/>
      <c r="F88" s="8"/>
      <c r="G88" s="8"/>
      <c r="H88" s="148"/>
      <c r="I88" s="8"/>
      <c r="J88" s="8"/>
      <c r="K88" s="205"/>
      <c r="L88" s="318">
        <v>4</v>
      </c>
      <c r="M88" s="319"/>
      <c r="N88" s="319"/>
      <c r="O88" s="318">
        <v>0</v>
      </c>
      <c r="P88" s="319"/>
      <c r="Q88" s="319"/>
      <c r="R88" s="319"/>
      <c r="S88" s="319"/>
      <c r="T88" s="319"/>
      <c r="U88" s="319"/>
      <c r="V88" s="319"/>
      <c r="W88" s="319"/>
      <c r="X88" s="319"/>
      <c r="Y88" s="320"/>
      <c r="Z88" s="47"/>
      <c r="AA88" s="65"/>
      <c r="AB88" s="65"/>
      <c r="AC88" s="65"/>
      <c r="AD88" s="65"/>
      <c r="AE88" s="66"/>
      <c r="AF88" s="66"/>
      <c r="AG88" s="120"/>
      <c r="AH88" s="6"/>
      <c r="AI88" s="120"/>
      <c r="AJ88" s="6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</row>
    <row r="89" spans="1:54" ht="48" customHeight="1" x14ac:dyDescent="0.25">
      <c r="A89" s="6"/>
      <c r="B89" s="156" t="s">
        <v>161</v>
      </c>
      <c r="C89" s="154" t="s">
        <v>159</v>
      </c>
      <c r="D89" s="154" t="s">
        <v>160</v>
      </c>
      <c r="E89" s="8"/>
      <c r="F89" s="8"/>
      <c r="G89" s="8"/>
      <c r="H89" s="148"/>
      <c r="I89" s="8"/>
      <c r="J89" s="8"/>
      <c r="K89" s="8"/>
      <c r="L89" s="46"/>
      <c r="M89" s="8"/>
      <c r="N89" s="36"/>
      <c r="O89" s="36"/>
      <c r="P89" s="36"/>
      <c r="Q89" s="49"/>
      <c r="R89" s="67"/>
      <c r="S89" s="67"/>
      <c r="T89" s="67"/>
      <c r="U89" s="67"/>
      <c r="V89" s="49"/>
      <c r="W89" s="67"/>
      <c r="X89" s="67"/>
      <c r="Y89" s="67"/>
      <c r="Z89" s="67"/>
      <c r="AA89" s="49"/>
      <c r="AB89" s="67"/>
      <c r="AC89" s="67"/>
      <c r="AD89" s="67"/>
      <c r="AE89" s="67"/>
      <c r="AF89" s="49"/>
      <c r="AG89" s="120"/>
      <c r="AH89" s="6"/>
      <c r="AI89" s="120"/>
      <c r="AJ89" s="6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</row>
    <row r="90" spans="1:54" x14ac:dyDescent="0.2">
      <c r="A90" s="6"/>
      <c r="B90" s="6"/>
      <c r="C90" s="7"/>
      <c r="D90" s="7"/>
      <c r="E90" s="8"/>
      <c r="F90" s="8"/>
      <c r="G90" s="8"/>
      <c r="H90" s="148"/>
      <c r="I90" s="8"/>
      <c r="J90" s="8"/>
      <c r="K90" s="8"/>
      <c r="L90" s="46"/>
      <c r="M90" s="8"/>
      <c r="N90" s="36"/>
      <c r="O90" s="36"/>
      <c r="P90" s="36"/>
      <c r="Q90" s="49"/>
      <c r="R90" s="36"/>
      <c r="S90" s="36"/>
      <c r="T90" s="36"/>
      <c r="U90" s="36"/>
      <c r="V90" s="49"/>
      <c r="W90" s="36"/>
      <c r="X90" s="36"/>
      <c r="Y90" s="36"/>
      <c r="Z90" s="36"/>
      <c r="AA90" s="49"/>
      <c r="AB90" s="36"/>
      <c r="AC90" s="36"/>
      <c r="AD90" s="36"/>
      <c r="AE90" s="36"/>
      <c r="AF90" s="49"/>
      <c r="AG90" s="120"/>
      <c r="AH90" s="6"/>
      <c r="AI90" s="120"/>
      <c r="AJ90" s="6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</row>
    <row r="91" spans="1:54" ht="15.75" x14ac:dyDescent="0.25">
      <c r="A91" s="6"/>
      <c r="B91" s="94" t="s">
        <v>162</v>
      </c>
      <c r="C91" s="151">
        <v>108</v>
      </c>
      <c r="D91" s="155">
        <v>0.9</v>
      </c>
      <c r="E91" s="8"/>
      <c r="F91" s="8"/>
      <c r="G91" s="8"/>
      <c r="H91" s="148"/>
      <c r="I91" s="8"/>
      <c r="J91" s="8"/>
      <c r="K91" s="8"/>
      <c r="L91" s="46"/>
      <c r="M91" s="8"/>
      <c r="N91" s="8"/>
      <c r="O91" s="148"/>
      <c r="P91" s="8"/>
      <c r="Q91" s="46"/>
      <c r="R91" s="8"/>
      <c r="S91" s="8"/>
      <c r="T91" s="148"/>
      <c r="U91" s="8"/>
      <c r="V91" s="46"/>
      <c r="W91" s="8"/>
      <c r="X91" s="8"/>
      <c r="Y91" s="148"/>
      <c r="Z91" s="8"/>
      <c r="AA91" s="46"/>
      <c r="AB91" s="8"/>
      <c r="AC91" s="148"/>
      <c r="AD91" s="8"/>
      <c r="AE91" s="8"/>
      <c r="AF91" s="46"/>
      <c r="AG91" s="120"/>
      <c r="AH91" s="6"/>
      <c r="AI91" s="120"/>
      <c r="AJ91" s="6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</row>
    <row r="92" spans="1:54" ht="15.75" x14ac:dyDescent="0.25">
      <c r="A92" s="6"/>
      <c r="B92" s="94" t="s">
        <v>156</v>
      </c>
      <c r="C92" s="151">
        <v>5</v>
      </c>
      <c r="D92" s="155">
        <v>0.04</v>
      </c>
      <c r="E92" s="8"/>
      <c r="F92" s="8"/>
      <c r="G92" s="8"/>
      <c r="H92" s="148"/>
      <c r="I92" s="8"/>
      <c r="J92" s="8"/>
      <c r="K92" s="8"/>
      <c r="L92" s="46"/>
      <c r="M92" s="8"/>
      <c r="N92" s="8"/>
      <c r="O92" s="148"/>
      <c r="P92" s="8"/>
      <c r="Q92" s="46"/>
      <c r="R92" s="8"/>
      <c r="S92" s="8"/>
      <c r="T92" s="148"/>
      <c r="U92" s="8"/>
      <c r="V92" s="46"/>
      <c r="W92" s="8"/>
      <c r="X92" s="8"/>
      <c r="Y92" s="148"/>
      <c r="Z92" s="8"/>
      <c r="AA92" s="46"/>
      <c r="AB92" s="8"/>
      <c r="AC92" s="148"/>
      <c r="AD92" s="8"/>
      <c r="AE92" s="8"/>
      <c r="AF92" s="46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</row>
    <row r="93" spans="1:54" ht="15.75" x14ac:dyDescent="0.25">
      <c r="A93" s="6"/>
      <c r="B93" s="94" t="s">
        <v>158</v>
      </c>
      <c r="C93" s="151">
        <v>4</v>
      </c>
      <c r="D93" s="155">
        <v>0.03</v>
      </c>
      <c r="E93" s="8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</row>
    <row r="94" spans="1:54" ht="15.75" x14ac:dyDescent="0.25">
      <c r="A94" s="6"/>
      <c r="B94" s="94" t="s">
        <v>157</v>
      </c>
      <c r="C94" s="7">
        <v>3.5</v>
      </c>
      <c r="D94" s="155">
        <v>0.03</v>
      </c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</row>
    <row r="95" spans="1:54" ht="15.75" x14ac:dyDescent="0.25">
      <c r="A95" s="6"/>
      <c r="B95" s="94"/>
      <c r="C95" s="151"/>
      <c r="D95" s="164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</row>
    <row r="96" spans="1:54" ht="15.75" x14ac:dyDescent="0.25">
      <c r="B96" s="94"/>
      <c r="C96" s="151"/>
      <c r="D96" s="164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</row>
    <row r="97" spans="2:54" ht="15.75" x14ac:dyDescent="0.25">
      <c r="B97" s="94"/>
      <c r="C97" s="151"/>
      <c r="D97" s="164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</row>
    <row r="98" spans="2:54" ht="15.75" x14ac:dyDescent="0.25">
      <c r="B98" s="94"/>
      <c r="C98" s="151"/>
      <c r="D98" s="164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</row>
    <row r="99" spans="2:54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</row>
    <row r="100" spans="2:54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</row>
    <row r="101" spans="2:54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</row>
    <row r="102" spans="2:54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</row>
    <row r="103" spans="2:54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</row>
    <row r="104" spans="2:54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</row>
    <row r="105" spans="2:54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2:54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2:54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2:54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2:54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2:54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2:54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2:54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2:36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2:36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2:36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2:36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2:36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2:36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2:36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2:36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2:36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2:36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2:36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2:36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2:36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2:36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2:36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2:36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2:36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2:36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2:36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2:36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2:36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2:36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2:36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2:36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2:36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2:36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2:36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2:36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2:36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2:36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2:36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2:36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2:35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2:35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2:35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2:35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2:35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2:35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2:35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2:35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2:35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2:35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2:35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2:35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2:35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2:35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2:35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2:35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2:3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2:3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2:3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2:3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2:3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2:3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  <row r="167" spans="2:3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</row>
    <row r="168" spans="2:3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</row>
    <row r="169" spans="2:3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</row>
    <row r="170" spans="2:3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</row>
    <row r="171" spans="2:3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</row>
    <row r="172" spans="2:3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</row>
    <row r="173" spans="2:3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</row>
    <row r="174" spans="2:3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</row>
    <row r="175" spans="2:35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</row>
    <row r="176" spans="2:35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</row>
    <row r="177" spans="2:35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</row>
    <row r="178" spans="2:35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</row>
    <row r="179" spans="2:35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</row>
    <row r="180" spans="2:35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</row>
    <row r="181" spans="2:35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</row>
    <row r="182" spans="2:35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</row>
    <row r="183" spans="2:35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</row>
    <row r="184" spans="2:35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</row>
    <row r="185" spans="2:35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</row>
    <row r="186" spans="2:35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</row>
    <row r="187" spans="2:35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</row>
    <row r="188" spans="2:35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2:35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2:35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</row>
    <row r="191" spans="2:35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</row>
    <row r="192" spans="2:35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</row>
    <row r="193" spans="2:35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</row>
    <row r="194" spans="2:35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</row>
    <row r="195" spans="2:35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</row>
    <row r="196" spans="2:35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</row>
    <row r="197" spans="2:35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</row>
    <row r="198" spans="2:35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</row>
    <row r="199" spans="2:35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</row>
    <row r="200" spans="2:35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</row>
    <row r="201" spans="2:35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</row>
    <row r="202" spans="2:35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</row>
    <row r="203" spans="2:35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</row>
    <row r="204" spans="2:35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</row>
    <row r="205" spans="2:35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</row>
    <row r="206" spans="2:35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2:35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</row>
    <row r="208" spans="2:35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2:35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</row>
    <row r="210" spans="2:35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</row>
    <row r="211" spans="2:35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</row>
    <row r="212" spans="2:35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</row>
    <row r="213" spans="2:35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</row>
    <row r="214" spans="2:35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</row>
    <row r="215" spans="2:35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</row>
    <row r="216" spans="2:35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</row>
    <row r="217" spans="2:35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</row>
    <row r="218" spans="2:35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2:35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</row>
    <row r="220" spans="2:35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</row>
    <row r="221" spans="2:35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</row>
    <row r="222" spans="2:35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</row>
    <row r="223" spans="2:35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</row>
    <row r="224" spans="2:35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</row>
    <row r="225" spans="2:35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</row>
    <row r="226" spans="2:35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</row>
    <row r="227" spans="2:35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</row>
    <row r="228" spans="2:35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</row>
    <row r="229" spans="2:35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</row>
    <row r="230" spans="2:35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</row>
    <row r="231" spans="2:35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</row>
    <row r="232" spans="2:35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2:35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</row>
    <row r="234" spans="2:35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</row>
    <row r="235" spans="2:35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</row>
    <row r="236" spans="2:35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</row>
    <row r="237" spans="2:35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2:35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</row>
    <row r="239" spans="2:35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</row>
    <row r="240" spans="2:35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</row>
    <row r="241" spans="2:35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</row>
    <row r="242" spans="2:35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</row>
    <row r="243" spans="2:35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</row>
    <row r="244" spans="2:35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</row>
    <row r="245" spans="2:35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</row>
    <row r="246" spans="2:35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2:35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2:35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</row>
    <row r="249" spans="2:35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</row>
    <row r="250" spans="2:35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</row>
    <row r="251" spans="2:35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2:35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</row>
    <row r="253" spans="2:35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</row>
    <row r="254" spans="2:35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</row>
    <row r="255" spans="2:35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</row>
    <row r="256" spans="2:35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</row>
    <row r="257" spans="2:35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</row>
    <row r="258" spans="2:35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</row>
    <row r="259" spans="2:35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2:35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</row>
    <row r="261" spans="2:35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2:35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</row>
    <row r="263" spans="2:35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</row>
    <row r="264" spans="2:35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</row>
    <row r="265" spans="2:35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</row>
    <row r="266" spans="2:35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</row>
    <row r="267" spans="2:35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2:35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</row>
    <row r="269" spans="2:35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</row>
    <row r="270" spans="2:35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</row>
    <row r="271" spans="2:35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</row>
    <row r="272" spans="2:35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</row>
    <row r="273" spans="2:35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</row>
    <row r="274" spans="2:35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</row>
    <row r="275" spans="2:35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</row>
    <row r="276" spans="2:35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</row>
    <row r="277" spans="2:35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</row>
    <row r="278" spans="2:35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</row>
    <row r="279" spans="2:35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2:35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</row>
    <row r="281" spans="2:35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</row>
    <row r="282" spans="2:35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</row>
    <row r="283" spans="2:35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</row>
    <row r="284" spans="2:35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2:35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</row>
    <row r="286" spans="2:35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2:35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</row>
    <row r="288" spans="2:35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2:35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</row>
    <row r="290" spans="2:35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2:35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</row>
    <row r="292" spans="2:35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</row>
    <row r="293" spans="2:35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</row>
    <row r="294" spans="2:35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</row>
    <row r="295" spans="2:35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2:35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</row>
    <row r="297" spans="2:35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</row>
    <row r="298" spans="2:35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2:35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</row>
    <row r="300" spans="2:35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</row>
    <row r="301" spans="2:35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</row>
    <row r="302" spans="2:35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</row>
    <row r="303" spans="2:35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</row>
    <row r="304" spans="2:35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</row>
    <row r="305" spans="2:35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</row>
    <row r="306" spans="2:35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</row>
    <row r="307" spans="2:35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</row>
    <row r="308" spans="2:35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</row>
    <row r="309" spans="2:35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2:35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</row>
    <row r="311" spans="2:35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</row>
    <row r="312" spans="2:35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</row>
    <row r="313" spans="2:35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</row>
    <row r="314" spans="2:35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</row>
    <row r="315" spans="2:35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</row>
    <row r="316" spans="2:35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</row>
    <row r="317" spans="2:35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</row>
    <row r="318" spans="2:35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</row>
    <row r="319" spans="2:35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</row>
    <row r="320" spans="2:35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</row>
    <row r="321" spans="2:35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</row>
    <row r="322" spans="2:35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</row>
    <row r="323" spans="2:35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</row>
    <row r="324" spans="2:35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</row>
    <row r="325" spans="2:35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</row>
    <row r="326" spans="2:35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</row>
    <row r="327" spans="2:35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</row>
    <row r="328" spans="2:35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</row>
    <row r="329" spans="2:35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</row>
    <row r="330" spans="2:35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</row>
    <row r="331" spans="2:35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2:35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</row>
    <row r="333" spans="2:35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2:35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</row>
    <row r="335" spans="2:35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</row>
    <row r="336" spans="2:35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</row>
    <row r="337" spans="2:35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</row>
    <row r="338" spans="2:35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</row>
    <row r="339" spans="2:35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</row>
    <row r="340" spans="2:35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</row>
    <row r="341" spans="2:35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</row>
    <row r="342" spans="2:35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</row>
    <row r="343" spans="2:35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</row>
    <row r="344" spans="2:35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</row>
    <row r="345" spans="2:35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</row>
    <row r="346" spans="2:35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</row>
    <row r="347" spans="2:35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</row>
    <row r="348" spans="2:35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</row>
    <row r="349" spans="2:35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</row>
    <row r="350" spans="2:35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</row>
    <row r="351" spans="2:35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</row>
    <row r="352" spans="2:35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</row>
    <row r="353" spans="2:35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</row>
    <row r="354" spans="2:35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</row>
    <row r="355" spans="2:35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</row>
    <row r="356" spans="2:35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</row>
    <row r="357" spans="2:35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</row>
    <row r="358" spans="2:35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2:35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</row>
    <row r="360" spans="2:35" x14ac:dyDescent="0.2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</row>
    <row r="361" spans="2:35" x14ac:dyDescent="0.2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</row>
    <row r="362" spans="2:35" x14ac:dyDescent="0.2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</row>
    <row r="363" spans="2:35" x14ac:dyDescent="0.2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</row>
    <row r="364" spans="2:35" x14ac:dyDescent="0.2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</row>
    <row r="365" spans="2:35" x14ac:dyDescent="0.2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</row>
    <row r="366" spans="2:35" x14ac:dyDescent="0.2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</row>
    <row r="367" spans="2:35" x14ac:dyDescent="0.2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</row>
    <row r="368" spans="2:35" x14ac:dyDescent="0.2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</row>
    <row r="369" spans="2:35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</row>
    <row r="370" spans="2:35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</row>
    <row r="371" spans="2:35" x14ac:dyDescent="0.2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</row>
    <row r="372" spans="2:35" x14ac:dyDescent="0.2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</row>
    <row r="373" spans="2:35" x14ac:dyDescent="0.2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</row>
    <row r="374" spans="2:35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</row>
    <row r="375" spans="2:35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</row>
    <row r="376" spans="2:35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</row>
    <row r="377" spans="2:35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</row>
    <row r="378" spans="2:35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</row>
    <row r="379" spans="2:35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</row>
    <row r="380" spans="2:35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</row>
    <row r="381" spans="2:35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</row>
    <row r="382" spans="2:35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</row>
    <row r="383" spans="2:35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</row>
    <row r="384" spans="2:35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</row>
    <row r="385" spans="2:35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</row>
    <row r="386" spans="2:35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</row>
    <row r="387" spans="2:35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</row>
    <row r="388" spans="2:35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</row>
    <row r="389" spans="2:35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</row>
    <row r="390" spans="2:35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</row>
    <row r="391" spans="2:35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</row>
    <row r="392" spans="2:35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</row>
    <row r="393" spans="2:35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</row>
    <row r="394" spans="2:35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2:35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</row>
    <row r="396" spans="2:35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</row>
    <row r="397" spans="2:35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</row>
    <row r="398" spans="2:35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2:35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</row>
    <row r="400" spans="2:35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</row>
    <row r="401" spans="2:35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</row>
    <row r="402" spans="2:35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</row>
    <row r="403" spans="2:35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</row>
    <row r="404" spans="2:35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</row>
    <row r="405" spans="2:35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</row>
    <row r="406" spans="2:35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</row>
    <row r="407" spans="2:35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</row>
    <row r="408" spans="2:35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</row>
    <row r="409" spans="2:35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</row>
    <row r="410" spans="2:35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</row>
    <row r="411" spans="2:35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</row>
    <row r="412" spans="2:35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</row>
    <row r="413" spans="2:35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</row>
    <row r="414" spans="2:35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</row>
    <row r="415" spans="2:35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</row>
    <row r="416" spans="2:35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</row>
    <row r="417" spans="2:35" x14ac:dyDescent="0.2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</row>
    <row r="418" spans="2:35" x14ac:dyDescent="0.2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</row>
    <row r="419" spans="2:35" x14ac:dyDescent="0.2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</row>
    <row r="420" spans="2:35" x14ac:dyDescent="0.2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2:35" x14ac:dyDescent="0.2">
      <c r="B421"/>
      <c r="C421"/>
      <c r="D421"/>
      <c r="E421"/>
    </row>
  </sheetData>
  <mergeCells count="89">
    <mergeCell ref="L86:N86"/>
    <mergeCell ref="O86:Y86"/>
    <mergeCell ref="L87:N87"/>
    <mergeCell ref="O87:Y87"/>
    <mergeCell ref="L88:N88"/>
    <mergeCell ref="O88:Y88"/>
    <mergeCell ref="AB80:AF80"/>
    <mergeCell ref="W81:AA81"/>
    <mergeCell ref="AB81:AF81"/>
    <mergeCell ref="W79:AA79"/>
    <mergeCell ref="A79:L79"/>
    <mergeCell ref="M79:Q79"/>
    <mergeCell ref="W80:AA80"/>
    <mergeCell ref="M80:Q80"/>
    <mergeCell ref="R80:V80"/>
    <mergeCell ref="A81:L81"/>
    <mergeCell ref="A80:L80"/>
    <mergeCell ref="M81:Q81"/>
    <mergeCell ref="AB79:AF79"/>
    <mergeCell ref="A78:B78"/>
    <mergeCell ref="A73:AF73"/>
    <mergeCell ref="A64:AF64"/>
    <mergeCell ref="B61:AG61"/>
    <mergeCell ref="B71:AG71"/>
    <mergeCell ref="A62:B62"/>
    <mergeCell ref="A63:AF63"/>
    <mergeCell ref="A76:B76"/>
    <mergeCell ref="A72:B72"/>
    <mergeCell ref="C85:D85"/>
    <mergeCell ref="R81:V81"/>
    <mergeCell ref="A82:C82"/>
    <mergeCell ref="A83:E83"/>
    <mergeCell ref="R79:V79"/>
    <mergeCell ref="A84:B84"/>
    <mergeCell ref="C84:D84"/>
    <mergeCell ref="L85:N85"/>
    <mergeCell ref="O85:Y85"/>
    <mergeCell ref="L84:N84"/>
    <mergeCell ref="O84:Y84"/>
    <mergeCell ref="A1:AF1"/>
    <mergeCell ref="A2:AF2"/>
    <mergeCell ref="W15:Z15"/>
    <mergeCell ref="AA15:AA16"/>
    <mergeCell ref="AB15:AE15"/>
    <mergeCell ref="AF15:AF16"/>
    <mergeCell ref="K3:AB3"/>
    <mergeCell ref="F4:J4"/>
    <mergeCell ref="K4:AF4"/>
    <mergeCell ref="C5:G5"/>
    <mergeCell ref="C9:G9"/>
    <mergeCell ref="C11:G11"/>
    <mergeCell ref="B12:B16"/>
    <mergeCell ref="E12:K12"/>
    <mergeCell ref="M14:Q14"/>
    <mergeCell ref="R14:V14"/>
    <mergeCell ref="A54:AF54"/>
    <mergeCell ref="A52:B52"/>
    <mergeCell ref="M15:P15"/>
    <mergeCell ref="A28:B28"/>
    <mergeCell ref="W14:AA14"/>
    <mergeCell ref="A53:AF53"/>
    <mergeCell ref="A44:AF44"/>
    <mergeCell ref="E14:E16"/>
    <mergeCell ref="A12:A16"/>
    <mergeCell ref="L12:L16"/>
    <mergeCell ref="A43:B43"/>
    <mergeCell ref="C12:C16"/>
    <mergeCell ref="A19:AF19"/>
    <mergeCell ref="B42:AG42"/>
    <mergeCell ref="I5:U5"/>
    <mergeCell ref="F13:K14"/>
    <mergeCell ref="B27:AG27"/>
    <mergeCell ref="AH12:AH16"/>
    <mergeCell ref="AG12:AG16"/>
    <mergeCell ref="AJ12:AJ16"/>
    <mergeCell ref="A45:AF45"/>
    <mergeCell ref="A30:AF30"/>
    <mergeCell ref="A18:AF18"/>
    <mergeCell ref="V15:V16"/>
    <mergeCell ref="R15:U15"/>
    <mergeCell ref="A17:AF17"/>
    <mergeCell ref="Q15:Q16"/>
    <mergeCell ref="W12:AF13"/>
    <mergeCell ref="D12:D16"/>
    <mergeCell ref="AB14:AF14"/>
    <mergeCell ref="J15:K15"/>
    <mergeCell ref="M12:V13"/>
    <mergeCell ref="F15:I15"/>
    <mergeCell ref="AI12:AI16"/>
  </mergeCells>
  <conditionalFormatting sqref="M81:AF81">
    <cfRule type="cellIs" dxfId="13" priority="102" operator="lessThan">
      <formula>27</formula>
    </cfRule>
  </conditionalFormatting>
  <conditionalFormatting sqref="L46:L51 L65:L69 L74:L75 L20:L26 L56:L60 L41">
    <cfRule type="cellIs" dxfId="12" priority="31" operator="equal">
      <formula>$AH20+$AJ20</formula>
    </cfRule>
  </conditionalFormatting>
  <conditionalFormatting sqref="L31:L36">
    <cfRule type="cellIs" dxfId="11" priority="29" operator="equal">
      <formula>$AH31+$AJ31</formula>
    </cfRule>
  </conditionalFormatting>
  <conditionalFormatting sqref="L70">
    <cfRule type="cellIs" dxfId="10" priority="22" operator="equal">
      <formula>$AH70+$AJ70</formula>
    </cfRule>
  </conditionalFormatting>
  <conditionalFormatting sqref="AI78">
    <cfRule type="cellIs" dxfId="9" priority="14" operator="notEqual">
      <formula>$L$78</formula>
    </cfRule>
  </conditionalFormatting>
  <conditionalFormatting sqref="L55">
    <cfRule type="cellIs" dxfId="8" priority="9" operator="equal">
      <formula>$AH55+$AJ55</formula>
    </cfRule>
  </conditionalFormatting>
  <conditionalFormatting sqref="L56">
    <cfRule type="cellIs" dxfId="7" priority="8" operator="equal">
      <formula>$AH56+$AJ56</formula>
    </cfRule>
  </conditionalFormatting>
  <conditionalFormatting sqref="L58:L59">
    <cfRule type="cellIs" dxfId="6" priority="6" operator="equal">
      <formula>$AH58+$AJ58</formula>
    </cfRule>
  </conditionalFormatting>
  <conditionalFormatting sqref="L37:L40">
    <cfRule type="cellIs" dxfId="5" priority="1" operator="equal">
      <formula>$AH37+$AJ37</formula>
    </cfRule>
  </conditionalFormatting>
  <printOptions horizontalCentered="1"/>
  <pageMargins left="3.937007874015748E-2" right="3.937007874015748E-2" top="0.19685039370078741" bottom="0.19685039370078741" header="0" footer="0.19685039370078741"/>
  <pageSetup paperSize="9" scale="57" orientation="landscape" r:id="rId1"/>
  <headerFooter>
    <oddFooter>Strona &amp;P</oddFooter>
  </headerFooter>
  <rowBreaks count="1" manualBreakCount="1">
    <brk id="52" max="42" man="1"/>
  </rowBreaks>
  <colBreaks count="1" manualBreakCount="1">
    <brk id="39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'zlicznaie dyscyp'!$A$2:$A$48</xm:f>
          </x14:formula1>
          <xm:sqref>AK19:AK21 AK25:AK27 AM19:AM21 AM25:AM27 AK30:AK36 AK59 AK46:AK49 AM46:AM49 AM52:AM54 AK52:AK54 AM59 AK61 AK72 AM61 AK65:AK66 AK68:AK69 AM68:AM69 AM65:AM66 AM72 AM75 AM78:AM80 AK78:AK80 AK75 AM30:AM36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R51"/>
  <sheetViews>
    <sheetView workbookViewId="0">
      <selection activeCell="H2" sqref="H2"/>
    </sheetView>
  </sheetViews>
  <sheetFormatPr defaultRowHeight="12.75" x14ac:dyDescent="0.2"/>
  <cols>
    <col min="1" max="1" width="30.7109375" customWidth="1"/>
    <col min="2" max="2" width="5.85546875" customWidth="1"/>
    <col min="3" max="3" width="5.28515625" customWidth="1"/>
    <col min="5" max="5" width="6.140625" customWidth="1"/>
    <col min="6" max="6" width="4.140625" customWidth="1"/>
    <col min="8" max="8" width="9.140625" style="143"/>
    <col min="10" max="10" width="15.85546875" customWidth="1"/>
    <col min="14" max="14" width="8.42578125" customWidth="1"/>
  </cols>
  <sheetData>
    <row r="1" spans="1:18" x14ac:dyDescent="0.2">
      <c r="A1" t="s">
        <v>37</v>
      </c>
      <c r="B1" s="1" t="s">
        <v>39</v>
      </c>
      <c r="C1" s="1" t="s">
        <v>48</v>
      </c>
      <c r="D1" s="1" t="s">
        <v>38</v>
      </c>
      <c r="E1" s="1" t="s">
        <v>49</v>
      </c>
      <c r="F1" s="1" t="s">
        <v>40</v>
      </c>
      <c r="G1" s="1" t="s">
        <v>50</v>
      </c>
      <c r="H1" s="142" t="s">
        <v>51</v>
      </c>
      <c r="I1" s="1" t="s">
        <v>52</v>
      </c>
      <c r="N1">
        <f>SUM(Tabela1[ects razem])</f>
        <v>0</v>
      </c>
    </row>
    <row r="2" spans="1:18" ht="15" x14ac:dyDescent="0.2">
      <c r="A2" s="9" t="s">
        <v>65</v>
      </c>
      <c r="B2" s="121">
        <f>COUNTIF('Plan studiów'!AG$18:AG$75,A2)</f>
        <v>0</v>
      </c>
      <c r="C2">
        <f>SUMIF('Plan studiów'!AG$18:AG$75,A2,'Plan studiów'!AH$18:AH$75)</f>
        <v>0</v>
      </c>
      <c r="D2">
        <f>COUNTIF('Plan studiów'!AI$18:AI$75,A2)</f>
        <v>0</v>
      </c>
      <c r="E2">
        <f>SUMIF('Plan studiów'!AI$18:AI$75,A2,'Plan studiów'!AJ$18:AJ$75)</f>
        <v>0</v>
      </c>
      <c r="F2">
        <f>Tabela1[[#This Row],[Kolumna2]]+Tabela1[[#This Row],[ilosc wystąpień 1]]</f>
        <v>0</v>
      </c>
      <c r="G2">
        <f>Tabela1[[#This Row],[Kolumna3]]+Tabela1[[#This Row],[Kolumna4]]</f>
        <v>0</v>
      </c>
      <c r="H2" s="143" t="e">
        <f t="shared" ref="H2:H49" si="0">G2/N$1</f>
        <v>#DIV/0!</v>
      </c>
      <c r="I2" t="e">
        <f t="shared" ref="I2:I49" si="1">TEXT(H2,"0%, ")</f>
        <v>#DIV/0!</v>
      </c>
      <c r="N2" t="str">
        <f>CONCATENATE(A2,A3,A4,A5,A6,A7)</f>
        <v xml:space="preserve">inżynieria biomedyczna  literaturoznawstwo  językoznawstwo  nauki medyczne  historia  informatyka techniczna i telekomunikacja  </v>
      </c>
    </row>
    <row r="3" spans="1:18" ht="17.25" x14ac:dyDescent="0.3">
      <c r="A3" s="9" t="s">
        <v>56</v>
      </c>
      <c r="B3" s="121">
        <f>COUNTIF('Plan studiów'!AG$18:AG$75,A3)</f>
        <v>0</v>
      </c>
      <c r="C3">
        <f>SUMIF('Plan studiów'!AG$18:AG$75,A3,'Plan studiów'!AH$18:AH$75)</f>
        <v>0</v>
      </c>
      <c r="D3">
        <f>COUNTIF('Plan studiów'!AI$18:AI$75,A3)</f>
        <v>0</v>
      </c>
      <c r="E3">
        <f>SUMIF('Plan studiów'!AI$18:AI$75,A3,'Plan studiów'!AJ$18:AJ$75)</f>
        <v>0</v>
      </c>
      <c r="F3">
        <f>Tabela1[[#This Row],[Kolumna2]]+Tabela1[[#This Row],[ilosc wystąpień 1]]</f>
        <v>0</v>
      </c>
      <c r="G3">
        <f>Tabela1[[#This Row],[Kolumna3]]+Tabela1[[#This Row],[Kolumna4]]</f>
        <v>0</v>
      </c>
      <c r="H3" s="143" t="e">
        <f t="shared" si="0"/>
        <v>#DIV/0!</v>
      </c>
      <c r="I3" t="e">
        <f t="shared" si="1"/>
        <v>#DIV/0!</v>
      </c>
      <c r="N3" s="126" t="e">
        <f>IF(H2&gt;0,A2&amp;I2,)&amp;IF(H3&gt;0,A3,)&amp;IF(H4&gt;0,A4,)&amp;IF(H5&gt;0,A5,)&amp;IF(H6&gt;0,A6,)&amp;IF(H7&gt;0,A7,)&amp;IF(H8&gt;0,A8,)&amp;IF(H9&gt;0,A9,)&amp;IF(H10&gt;0,A10,)&amp;IF(H11&gt;0,A11,)</f>
        <v>#DIV/0!</v>
      </c>
    </row>
    <row r="4" spans="1:18" ht="15" x14ac:dyDescent="0.2">
      <c r="A4" s="9" t="s">
        <v>55</v>
      </c>
      <c r="B4" s="121">
        <f>COUNTIF('Plan studiów'!AG$18:AG$75,A4)</f>
        <v>0</v>
      </c>
      <c r="C4">
        <f>SUMIF('Plan studiów'!AG$18:AG$75,A4,'Plan studiów'!AH$18:AH$75)</f>
        <v>0</v>
      </c>
      <c r="D4">
        <f>COUNTIF('Plan studiów'!AI$18:AI$75,A4)</f>
        <v>0</v>
      </c>
      <c r="E4">
        <f>SUMIF('Plan studiów'!AI$18:AI$75,A4,'Plan studiów'!AJ$18:AJ$75)</f>
        <v>0</v>
      </c>
      <c r="F4">
        <f>Tabela1[[#This Row],[Kolumna2]]+Tabela1[[#This Row],[ilosc wystąpień 1]]</f>
        <v>0</v>
      </c>
      <c r="G4">
        <f>Tabela1[[#This Row],[Kolumna3]]+Tabela1[[#This Row],[Kolumna4]]</f>
        <v>0</v>
      </c>
      <c r="H4" s="143" t="e">
        <f t="shared" si="0"/>
        <v>#DIV/0!</v>
      </c>
      <c r="I4" t="e">
        <f t="shared" si="1"/>
        <v>#DIV/0!</v>
      </c>
      <c r="N4" t="e">
        <f>IF(H2&gt;0,A2&amp;I2,)&amp;"(wiodąca), "&amp;IF(H3&gt;0,A3&amp;I3,)&amp;IF(H4&gt;0,A4&amp;I4,)&amp;IF(H5&gt;0,A5&amp;I5,)&amp;IF(H6&gt;0,A6&amp;I6,)&amp;IF(H7&gt;0,A7&amp;I7,)&amp;IF(H8&gt;0,A8&amp;I8,)&amp;IF(H9&gt;0,A9&amp;I9,)&amp;IF(H10&gt;0,A10&amp;I10,)&amp;IF(H11&gt;0,A11&amp;I11,)&amp;IF(H12&gt;0,A12&amp;I12,)&amp;IF(H13&gt;0,A13&amp;I13,)&amp;IF(H14&gt;0,A14&amp;I14,)&amp;IF(H15&gt;0,A15&amp;I15,)&amp;IF(H16&gt;0,A16&amp;I16,)&amp;IF(H17&gt;0,A17&amp;I17,)&amp;IF(H18&gt;0,A18&amp;I18,)&amp;IF(H19&gt;0,A19&amp;I19,)&amp;IF(H20&gt;0,A20&amp;I20,)&amp;IF(H21&gt;0,A21&amp;I21,)&amp;IF(H22&gt;0,A22&amp;I22,)&amp;IF(H23&gt;0,A23&amp;I23,)&amp;IF(H24&gt;0,A24&amp;I24,)&amp;IF(H25&gt;0,A25&amp;I25,)&amp;IF(H26&gt;0,A26&amp;I26,)&amp;IF(H27&gt;0,A27&amp;I27,)&amp;IF(H28&gt;0,A28&amp;I28,)&amp;IF(H29&gt;0,A29&amp;I29,)&amp;IF(H30&gt;0,A30&amp;I30,)&amp;IF(H31&gt;0,A31&amp;I31,)&amp;IF(H32&gt;0,A32&amp;I32,)&amp;IF(H33&gt;0,A33&amp;I33,)&amp;IF(H34&gt;0,A34&amp;I34,)&amp;IF(H35&gt;0,A35&amp;I35,)&amp;IF(H36&gt;0,A36&amp;I36,)&amp;IF(H37&gt;0,A37&amp;I37,)&amp;IF(H38&gt;0,A38&amp;I38,)&amp;IF(H39&gt;0,A39&amp;I39,)&amp;IF(H40&gt;0,A40&amp;I40,)&amp;IF(H41&gt;0,A41&amp;I41,)&amp;IF(H42&gt;0,A42&amp;I42,)&amp;IF(H43&gt;0,A43&amp;I43,)&amp;IF(H44&gt;0,A44&amp;I44,)&amp;IF(H45&gt;0,A45&amp;I45,)&amp;IF(H46&gt;0,A46&amp;I46,)&amp;IF(H47&gt;0,A47&amp;I47,)&amp;IF(H48&gt;0,A48&amp;I48,)</f>
        <v>#DIV/0!</v>
      </c>
    </row>
    <row r="5" spans="1:18" ht="15" x14ac:dyDescent="0.2">
      <c r="A5" s="9" t="s">
        <v>54</v>
      </c>
      <c r="B5" s="121">
        <f>COUNTIF('Plan studiów'!AG$18:AG$75,A5)</f>
        <v>0</v>
      </c>
      <c r="C5">
        <f>SUMIF('Plan studiów'!AG$18:AG$75,A5,'Plan studiów'!AH$18:AH$75)</f>
        <v>0</v>
      </c>
      <c r="D5">
        <f>COUNTIF('Plan studiów'!AI$18:AI$75,A5)</f>
        <v>0</v>
      </c>
      <c r="E5">
        <f>SUMIF('Plan studiów'!AI$18:AI$75,A5,'Plan studiów'!AJ$18:AJ$75)</f>
        <v>0</v>
      </c>
      <c r="F5">
        <f>Tabela1[[#This Row],[Kolumna2]]+Tabela1[[#This Row],[ilosc wystąpień 1]]</f>
        <v>0</v>
      </c>
      <c r="G5">
        <f>Tabela1[[#This Row],[Kolumna3]]+Tabela1[[#This Row],[Kolumna4]]</f>
        <v>0</v>
      </c>
      <c r="H5" s="143" t="e">
        <f t="shared" si="0"/>
        <v>#DIV/0!</v>
      </c>
      <c r="I5" t="e">
        <f t="shared" si="1"/>
        <v>#DIV/0!</v>
      </c>
      <c r="N5" s="1"/>
      <c r="O5" s="1"/>
      <c r="P5" s="1"/>
      <c r="Q5" s="1"/>
      <c r="R5" s="1"/>
    </row>
    <row r="6" spans="1:18" ht="15" x14ac:dyDescent="0.2">
      <c r="A6" s="9" t="s">
        <v>58</v>
      </c>
      <c r="B6" s="121">
        <f>COUNTIF('Plan studiów'!AG$18:AG$75,A6)</f>
        <v>0</v>
      </c>
      <c r="C6">
        <f>SUMIF('Plan studiów'!AG$18:AG$75,A6,'Plan studiów'!AH$18:AH$75)</f>
        <v>0</v>
      </c>
      <c r="D6">
        <f>COUNTIF('Plan studiów'!AI$18:AI$75,A6)</f>
        <v>0</v>
      </c>
      <c r="E6">
        <f>SUMIF('Plan studiów'!AI$18:AI$75,A6,'Plan studiów'!AJ$18:AJ$75)</f>
        <v>0</v>
      </c>
      <c r="F6">
        <f>Tabela1[[#This Row],[Kolumna2]]+Tabela1[[#This Row],[ilosc wystąpień 1]]</f>
        <v>0</v>
      </c>
      <c r="G6">
        <f>Tabela1[[#This Row],[Kolumna3]]+Tabela1[[#This Row],[Kolumna4]]</f>
        <v>0</v>
      </c>
      <c r="H6" s="143" t="e">
        <f t="shared" si="0"/>
        <v>#DIV/0!</v>
      </c>
      <c r="I6" t="e">
        <f t="shared" si="1"/>
        <v>#DIV/0!</v>
      </c>
      <c r="N6" s="1"/>
      <c r="O6" s="1"/>
      <c r="P6" s="1"/>
      <c r="Q6" s="1"/>
      <c r="R6" s="1"/>
    </row>
    <row r="7" spans="1:18" ht="15" x14ac:dyDescent="0.2">
      <c r="A7" s="9" t="s">
        <v>59</v>
      </c>
      <c r="B7" s="121">
        <f>COUNTIF('Plan studiów'!AG$18:AG$75,A7)</f>
        <v>0</v>
      </c>
      <c r="C7">
        <f>SUMIF('Plan studiów'!AG$18:AG$75,A7,'Plan studiów'!AH$18:AH$75)</f>
        <v>0</v>
      </c>
      <c r="D7">
        <f>COUNTIF('Plan studiów'!AI$18:AI$75,A7)</f>
        <v>0</v>
      </c>
      <c r="E7">
        <f>SUMIF('Plan studiów'!AI$18:AI$75,A7,'Plan studiów'!AJ$18:AJ$75)</f>
        <v>0</v>
      </c>
      <c r="F7">
        <f>Tabela1[[#This Row],[Kolumna2]]+Tabela1[[#This Row],[ilosc wystąpień 1]]</f>
        <v>0</v>
      </c>
      <c r="G7">
        <f>Tabela1[[#This Row],[Kolumna3]]+Tabela1[[#This Row],[Kolumna4]]</f>
        <v>0</v>
      </c>
      <c r="H7" s="143" t="e">
        <f t="shared" si="0"/>
        <v>#DIV/0!</v>
      </c>
      <c r="I7" t="e">
        <f t="shared" si="1"/>
        <v>#DIV/0!</v>
      </c>
      <c r="N7" s="1"/>
      <c r="O7" s="1"/>
      <c r="P7" s="1"/>
      <c r="Q7" s="1"/>
      <c r="R7" s="1"/>
    </row>
    <row r="8" spans="1:18" ht="15" x14ac:dyDescent="0.2">
      <c r="A8" s="9" t="s">
        <v>53</v>
      </c>
      <c r="B8" s="121">
        <f>COUNTIF('Plan studiów'!AG$18:AG$75,A8)</f>
        <v>0</v>
      </c>
      <c r="C8">
        <f>SUMIF('Plan studiów'!AG$18:AG$75,A8,'Plan studiów'!AH$18:AH$75)</f>
        <v>0</v>
      </c>
      <c r="D8">
        <f>COUNTIF('Plan studiów'!AI$18:AI$75,A8)</f>
        <v>0</v>
      </c>
      <c r="E8">
        <f>SUMIF('Plan studiów'!AI$18:AI$75,A8,'Plan studiów'!AJ$18:AJ$75)</f>
        <v>0</v>
      </c>
      <c r="F8">
        <f>Tabela1[[#This Row],[Kolumna2]]+Tabela1[[#This Row],[ilosc wystąpień 1]]</f>
        <v>0</v>
      </c>
      <c r="G8">
        <f>Tabela1[[#This Row],[Kolumna3]]+Tabela1[[#This Row],[Kolumna4]]</f>
        <v>0</v>
      </c>
      <c r="H8" s="143" t="e">
        <f t="shared" si="0"/>
        <v>#DIV/0!</v>
      </c>
      <c r="I8" t="e">
        <f t="shared" si="1"/>
        <v>#DIV/0!</v>
      </c>
      <c r="N8" s="1"/>
      <c r="O8" s="1"/>
      <c r="P8" s="1"/>
      <c r="Q8" s="1"/>
      <c r="R8" s="1"/>
    </row>
    <row r="9" spans="1:18" ht="15" x14ac:dyDescent="0.2">
      <c r="A9" s="9" t="s">
        <v>57</v>
      </c>
      <c r="B9" s="121">
        <f>COUNTIF('Plan studiów'!AG$18:AG$75,A9)</f>
        <v>0</v>
      </c>
      <c r="C9">
        <f>SUMIF('Plan studiów'!AG$18:AG$75,A9,'Plan studiów'!AH$18:AH$75)</f>
        <v>0</v>
      </c>
      <c r="D9">
        <f>COUNTIF('Plan studiów'!AI$18:AI$75,A9)</f>
        <v>0</v>
      </c>
      <c r="E9">
        <f>SUMIF('Plan studiów'!AI$18:AI$75,A9,'Plan studiów'!AJ$18:AJ$75)</f>
        <v>0</v>
      </c>
      <c r="F9">
        <f>Tabela1[[#This Row],[Kolumna2]]+Tabela1[[#This Row],[ilosc wystąpień 1]]</f>
        <v>0</v>
      </c>
      <c r="G9">
        <f>Tabela1[[#This Row],[Kolumna3]]+Tabela1[[#This Row],[Kolumna4]]</f>
        <v>0</v>
      </c>
      <c r="H9" s="143" t="e">
        <f t="shared" si="0"/>
        <v>#DIV/0!</v>
      </c>
      <c r="I9" t="e">
        <f t="shared" si="1"/>
        <v>#DIV/0!</v>
      </c>
      <c r="N9" s="1"/>
      <c r="O9" s="1"/>
      <c r="P9" s="1"/>
      <c r="Q9" s="1"/>
      <c r="R9" s="1"/>
    </row>
    <row r="10" spans="1:18" ht="15" x14ac:dyDescent="0.2">
      <c r="A10" s="9" t="s">
        <v>63</v>
      </c>
      <c r="B10" s="121">
        <f>COUNTIF('Plan studiów'!AG$18:AG$75,A10)</f>
        <v>0</v>
      </c>
      <c r="C10">
        <f>SUMIF('Plan studiów'!AG$18:AG$75,A10,'Plan studiów'!AH$18:AH$75)</f>
        <v>0</v>
      </c>
      <c r="D10">
        <f>COUNTIF('Plan studiów'!AI$18:AI$75,A10)</f>
        <v>0</v>
      </c>
      <c r="E10">
        <f>SUMIF('Plan studiów'!AI$18:AI$75,A10,'Plan studiów'!AJ$18:AJ$75)</f>
        <v>0</v>
      </c>
      <c r="F10">
        <f>Tabela1[[#This Row],[Kolumna2]]+Tabela1[[#This Row],[ilosc wystąpień 1]]</f>
        <v>0</v>
      </c>
      <c r="G10">
        <f>Tabela1[[#This Row],[Kolumna3]]+Tabela1[[#This Row],[Kolumna4]]</f>
        <v>0</v>
      </c>
      <c r="H10" s="143" t="e">
        <f t="shared" si="0"/>
        <v>#DIV/0!</v>
      </c>
      <c r="I10" t="e">
        <f t="shared" si="1"/>
        <v>#DIV/0!</v>
      </c>
      <c r="N10" s="1"/>
      <c r="O10" s="1"/>
      <c r="P10" s="1"/>
      <c r="Q10" s="1"/>
      <c r="R10" s="1"/>
    </row>
    <row r="11" spans="1:18" ht="15" x14ac:dyDescent="0.2">
      <c r="A11" s="9" t="s">
        <v>60</v>
      </c>
      <c r="B11" s="121">
        <f>COUNTIF('Plan studiów'!AG$18:AG$75,A11)</f>
        <v>0</v>
      </c>
      <c r="C11">
        <f>SUMIF('Plan studiów'!AG$18:AG$75,A11,'Plan studiów'!AH$18:AH$75)</f>
        <v>0</v>
      </c>
      <c r="D11">
        <f>COUNTIF('Plan studiów'!AI$18:AI$75,A11)</f>
        <v>0</v>
      </c>
      <c r="E11">
        <f>SUMIF('Plan studiów'!AI$18:AI$75,A11,'Plan studiów'!AJ$18:AJ$75)</f>
        <v>0</v>
      </c>
      <c r="F11">
        <f>Tabela1[[#This Row],[Kolumna2]]+Tabela1[[#This Row],[ilosc wystąpień 1]]</f>
        <v>0</v>
      </c>
      <c r="G11">
        <f>Tabela1[[#This Row],[Kolumna3]]+Tabela1[[#This Row],[Kolumna4]]</f>
        <v>0</v>
      </c>
      <c r="H11" s="143" t="e">
        <f t="shared" si="0"/>
        <v>#DIV/0!</v>
      </c>
      <c r="I11" t="e">
        <f t="shared" si="1"/>
        <v>#DIV/0!</v>
      </c>
      <c r="N11" s="1"/>
      <c r="O11" s="1"/>
      <c r="P11" s="1"/>
      <c r="Q11" s="1"/>
      <c r="R11" s="1"/>
    </row>
    <row r="12" spans="1:18" ht="15" x14ac:dyDescent="0.2">
      <c r="A12" s="9" t="s">
        <v>61</v>
      </c>
      <c r="B12" s="121">
        <f>COUNTIF('Plan studiów'!AG$18:AG$75,A12)</f>
        <v>0</v>
      </c>
      <c r="C12">
        <f>SUMIF('Plan studiów'!AG$18:AG$75,A12,'Plan studiów'!AH$18:AH$75)</f>
        <v>0</v>
      </c>
      <c r="D12">
        <f>COUNTIF('Plan studiów'!AI$18:AI$75,A12)</f>
        <v>0</v>
      </c>
      <c r="E12">
        <f>SUMIF('Plan studiów'!AI$18:AI$75,A12,'Plan studiów'!AJ$18:AJ$75)</f>
        <v>0</v>
      </c>
      <c r="F12">
        <f>Tabela1[[#This Row],[Kolumna2]]+Tabela1[[#This Row],[ilosc wystąpień 1]]</f>
        <v>0</v>
      </c>
      <c r="G12">
        <f>Tabela1[[#This Row],[Kolumna3]]+Tabela1[[#This Row],[Kolumna4]]</f>
        <v>0</v>
      </c>
      <c r="H12" s="143" t="e">
        <f t="shared" si="0"/>
        <v>#DIV/0!</v>
      </c>
      <c r="I12" t="e">
        <f t="shared" si="1"/>
        <v>#DIV/0!</v>
      </c>
      <c r="N12" s="1"/>
      <c r="O12" s="1"/>
      <c r="P12" s="1"/>
      <c r="Q12" s="1"/>
      <c r="R12" s="1"/>
    </row>
    <row r="13" spans="1:18" ht="15" x14ac:dyDescent="0.2">
      <c r="A13" s="9" t="s">
        <v>62</v>
      </c>
      <c r="B13" s="121">
        <f>COUNTIF('Plan studiów'!AG$18:AG$75,A13)</f>
        <v>0</v>
      </c>
      <c r="C13">
        <f>SUMIF('Plan studiów'!AG$18:AG$75,A13,'Plan studiów'!AH$18:AH$75)</f>
        <v>0</v>
      </c>
      <c r="D13">
        <f>COUNTIF('Plan studiów'!AI$18:AI$75,A13)</f>
        <v>0</v>
      </c>
      <c r="E13">
        <f>SUMIF('Plan studiów'!AI$18:AI$75,A13,'Plan studiów'!AJ$18:AJ$75)</f>
        <v>0</v>
      </c>
      <c r="F13">
        <f>Tabela1[[#This Row],[Kolumna2]]+Tabela1[[#This Row],[ilosc wystąpień 1]]</f>
        <v>0</v>
      </c>
      <c r="G13">
        <f>Tabela1[[#This Row],[Kolumna3]]+Tabela1[[#This Row],[Kolumna4]]</f>
        <v>0</v>
      </c>
      <c r="H13" s="143" t="e">
        <f t="shared" si="0"/>
        <v>#DIV/0!</v>
      </c>
      <c r="I13" t="e">
        <f t="shared" si="1"/>
        <v>#DIV/0!</v>
      </c>
      <c r="N13" s="1"/>
      <c r="O13" s="1"/>
      <c r="P13" s="1"/>
      <c r="Q13" s="1"/>
      <c r="R13" s="1"/>
    </row>
    <row r="14" spans="1:18" ht="15" x14ac:dyDescent="0.2">
      <c r="A14" s="9" t="s">
        <v>64</v>
      </c>
      <c r="B14" s="121">
        <f>COUNTIF('Plan studiów'!AG$18:AG$75,A14)</f>
        <v>0</v>
      </c>
      <c r="C14">
        <f>SUMIF('Plan studiów'!AG$18:AG$75,A14,'Plan studiów'!AH$18:AH$75)</f>
        <v>0</v>
      </c>
      <c r="D14">
        <f>COUNTIF('Plan studiów'!AI$18:AI$75,A14)</f>
        <v>0</v>
      </c>
      <c r="E14">
        <f>SUMIF('Plan studiów'!AI$18:AI$75,A14,'Plan studiów'!AJ$18:AJ$75)</f>
        <v>0</v>
      </c>
      <c r="F14">
        <f>Tabela1[[#This Row],[Kolumna2]]+Tabela1[[#This Row],[ilosc wystąpień 1]]</f>
        <v>0</v>
      </c>
      <c r="G14">
        <f>Tabela1[[#This Row],[Kolumna3]]+Tabela1[[#This Row],[Kolumna4]]</f>
        <v>0</v>
      </c>
      <c r="H14" s="143" t="e">
        <f t="shared" si="0"/>
        <v>#DIV/0!</v>
      </c>
      <c r="I14" t="e">
        <f t="shared" si="1"/>
        <v>#DIV/0!</v>
      </c>
      <c r="N14" s="1"/>
      <c r="O14" s="1"/>
      <c r="P14" s="1"/>
      <c r="Q14" s="1"/>
      <c r="R14" s="1"/>
    </row>
    <row r="15" spans="1:18" ht="15" x14ac:dyDescent="0.2">
      <c r="A15" s="9" t="s">
        <v>66</v>
      </c>
      <c r="B15" s="121">
        <f>COUNTIF('Plan studiów'!AG$18:AG$75,A15)</f>
        <v>0</v>
      </c>
      <c r="C15">
        <f>SUMIF('Plan studiów'!AG$18:AG$75,A15,'Plan studiów'!AH$18:AH$75)</f>
        <v>0</v>
      </c>
      <c r="D15">
        <f>COUNTIF('Plan studiów'!AI$18:AI$75,A15)</f>
        <v>0</v>
      </c>
      <c r="E15">
        <f>SUMIF('Plan studiów'!AI$18:AI$75,A15,'Plan studiów'!AJ$18:AJ$75)</f>
        <v>0</v>
      </c>
      <c r="F15">
        <f>Tabela1[[#This Row],[Kolumna2]]+Tabela1[[#This Row],[ilosc wystąpień 1]]</f>
        <v>0</v>
      </c>
      <c r="G15">
        <f>Tabela1[[#This Row],[Kolumna3]]+Tabela1[[#This Row],[Kolumna4]]</f>
        <v>0</v>
      </c>
      <c r="H15" s="143" t="e">
        <f t="shared" si="0"/>
        <v>#DIV/0!</v>
      </c>
      <c r="I15" t="e">
        <f t="shared" si="1"/>
        <v>#DIV/0!</v>
      </c>
      <c r="N15" s="1"/>
      <c r="O15" s="1"/>
      <c r="P15" s="1"/>
      <c r="Q15" s="1"/>
      <c r="R15" s="1"/>
    </row>
    <row r="16" spans="1:18" ht="15" x14ac:dyDescent="0.2">
      <c r="A16" s="9" t="s">
        <v>67</v>
      </c>
      <c r="B16" s="121">
        <f>COUNTIF('Plan studiów'!AG$18:AG$75,A16)</f>
        <v>0</v>
      </c>
      <c r="C16">
        <f>SUMIF('Plan studiów'!AG$18:AG$75,A16,'Plan studiów'!AH$18:AH$75)</f>
        <v>0</v>
      </c>
      <c r="D16">
        <f>COUNTIF('Plan studiów'!AI$18:AI$75,A16)</f>
        <v>0</v>
      </c>
      <c r="E16">
        <f>SUMIF('Plan studiów'!AI$18:AI$75,A16,'Plan studiów'!AJ$18:AJ$75)</f>
        <v>0</v>
      </c>
      <c r="F16">
        <f>Tabela1[[#This Row],[Kolumna2]]+Tabela1[[#This Row],[ilosc wystąpień 1]]</f>
        <v>0</v>
      </c>
      <c r="G16">
        <f>Tabela1[[#This Row],[Kolumna3]]+Tabela1[[#This Row],[Kolumna4]]</f>
        <v>0</v>
      </c>
      <c r="H16" s="143" t="e">
        <f t="shared" si="0"/>
        <v>#DIV/0!</v>
      </c>
      <c r="I16" t="e">
        <f t="shared" si="1"/>
        <v>#DIV/0!</v>
      </c>
      <c r="N16" s="1"/>
      <c r="O16" s="1"/>
      <c r="P16" s="1"/>
      <c r="Q16" s="1"/>
      <c r="R16" s="1"/>
    </row>
    <row r="17" spans="1:18" ht="15" x14ac:dyDescent="0.2">
      <c r="A17" s="9" t="s">
        <v>68</v>
      </c>
      <c r="B17" s="121">
        <f>COUNTIF('Plan studiów'!AG$18:AG$75,A17)</f>
        <v>0</v>
      </c>
      <c r="C17">
        <f>SUMIF('Plan studiów'!AG$18:AG$75,A17,'Plan studiów'!AH$18:AH$75)</f>
        <v>0</v>
      </c>
      <c r="D17">
        <f>COUNTIF('Plan studiów'!AI$18:AI$75,A17)</f>
        <v>0</v>
      </c>
      <c r="E17">
        <f>SUMIF('Plan studiów'!AI$18:AI$75,A17,'Plan studiów'!AJ$18:AJ$75)</f>
        <v>0</v>
      </c>
      <c r="F17">
        <f>Tabela1[[#This Row],[Kolumna2]]+Tabela1[[#This Row],[ilosc wystąpień 1]]</f>
        <v>0</v>
      </c>
      <c r="G17">
        <f>Tabela1[[#This Row],[Kolumna3]]+Tabela1[[#This Row],[Kolumna4]]</f>
        <v>0</v>
      </c>
      <c r="H17" s="143" t="e">
        <f t="shared" si="0"/>
        <v>#DIV/0!</v>
      </c>
      <c r="I17" t="e">
        <f t="shared" si="1"/>
        <v>#DIV/0!</v>
      </c>
      <c r="N17" s="1"/>
      <c r="O17" s="1"/>
      <c r="P17" s="1"/>
      <c r="Q17" s="1"/>
      <c r="R17" s="1"/>
    </row>
    <row r="18" spans="1:18" ht="15" x14ac:dyDescent="0.2">
      <c r="A18" s="9" t="s">
        <v>69</v>
      </c>
      <c r="B18" s="121">
        <f>COUNTIF('Plan studiów'!AG$18:AG$75,A18)</f>
        <v>0</v>
      </c>
      <c r="C18">
        <f>SUMIF('Plan studiów'!AG$18:AG$75,A18,'Plan studiów'!AH$18:AH$75)</f>
        <v>0</v>
      </c>
      <c r="D18">
        <f>COUNTIF('Plan studiów'!AI$18:AI$75,A18)</f>
        <v>0</v>
      </c>
      <c r="E18">
        <f>SUMIF('Plan studiów'!AI$18:AI$75,A18,'Plan studiów'!AJ$18:AJ$75)</f>
        <v>0</v>
      </c>
      <c r="F18">
        <f>Tabela1[[#This Row],[Kolumna2]]+Tabela1[[#This Row],[ilosc wystąpień 1]]</f>
        <v>0</v>
      </c>
      <c r="G18">
        <f>Tabela1[[#This Row],[Kolumna3]]+Tabela1[[#This Row],[Kolumna4]]</f>
        <v>0</v>
      </c>
      <c r="H18" s="143" t="e">
        <f t="shared" si="0"/>
        <v>#DIV/0!</v>
      </c>
      <c r="I18" t="e">
        <f t="shared" si="1"/>
        <v>#DIV/0!</v>
      </c>
      <c r="N18" s="1"/>
      <c r="O18" s="1"/>
      <c r="P18" s="1"/>
      <c r="Q18" s="1"/>
      <c r="R18" s="1"/>
    </row>
    <row r="19" spans="1:18" ht="15" x14ac:dyDescent="0.2">
      <c r="A19" s="9" t="s">
        <v>70</v>
      </c>
      <c r="B19" s="121">
        <f>COUNTIF('Plan studiów'!AG$18:AG$75,A19)</f>
        <v>0</v>
      </c>
      <c r="C19">
        <f>SUMIF('Plan studiów'!AG$18:AG$75,A19,'Plan studiów'!AH$18:AH$75)</f>
        <v>0</v>
      </c>
      <c r="D19">
        <f>COUNTIF('Plan studiów'!AI$18:AI$75,A19)</f>
        <v>0</v>
      </c>
      <c r="E19">
        <f>SUMIF('Plan studiów'!AI$18:AI$75,A19,'Plan studiów'!AJ$18:AJ$75)</f>
        <v>0</v>
      </c>
      <c r="F19">
        <f>Tabela1[[#This Row],[Kolumna2]]+Tabela1[[#This Row],[ilosc wystąpień 1]]</f>
        <v>0</v>
      </c>
      <c r="G19">
        <f>Tabela1[[#This Row],[Kolumna3]]+Tabela1[[#This Row],[Kolumna4]]</f>
        <v>0</v>
      </c>
      <c r="H19" s="143" t="e">
        <f t="shared" si="0"/>
        <v>#DIV/0!</v>
      </c>
      <c r="I19" t="e">
        <f t="shared" si="1"/>
        <v>#DIV/0!</v>
      </c>
      <c r="N19" s="1"/>
      <c r="O19" s="1"/>
      <c r="P19" s="1"/>
      <c r="Q19" s="1"/>
      <c r="R19" s="1"/>
    </row>
    <row r="20" spans="1:18" ht="15" x14ac:dyDescent="0.2">
      <c r="A20" s="9" t="s">
        <v>71</v>
      </c>
      <c r="B20" s="121">
        <f>COUNTIF('Plan studiów'!AG$18:AG$75,A20)</f>
        <v>0</v>
      </c>
      <c r="C20">
        <f>SUMIF('Plan studiów'!AG$18:AG$75,A20,'Plan studiów'!AH$18:AH$75)</f>
        <v>0</v>
      </c>
      <c r="D20">
        <f>COUNTIF('Plan studiów'!AI$18:AI$75,A20)</f>
        <v>0</v>
      </c>
      <c r="E20">
        <f>SUMIF('Plan studiów'!AI$18:AI$75,A20,'Plan studiów'!AJ$18:AJ$75)</f>
        <v>0</v>
      </c>
      <c r="F20">
        <f>Tabela1[[#This Row],[Kolumna2]]+Tabela1[[#This Row],[ilosc wystąpień 1]]</f>
        <v>0</v>
      </c>
      <c r="G20">
        <f>Tabela1[[#This Row],[Kolumna3]]+Tabela1[[#This Row],[Kolumna4]]</f>
        <v>0</v>
      </c>
      <c r="H20" s="143" t="e">
        <f t="shared" si="0"/>
        <v>#DIV/0!</v>
      </c>
      <c r="I20" t="e">
        <f t="shared" si="1"/>
        <v>#DIV/0!</v>
      </c>
      <c r="N20" s="1"/>
      <c r="O20" s="1"/>
      <c r="P20" s="1"/>
      <c r="Q20" s="1"/>
      <c r="R20" s="1"/>
    </row>
    <row r="21" spans="1:18" ht="15" x14ac:dyDescent="0.2">
      <c r="A21" s="9" t="s">
        <v>72</v>
      </c>
      <c r="B21" s="121">
        <f>COUNTIF('Plan studiów'!AG$18:AG$75,A21)</f>
        <v>0</v>
      </c>
      <c r="C21">
        <f>SUMIF('Plan studiów'!AG$18:AG$75,A21,'Plan studiów'!AH$18:AH$75)</f>
        <v>0</v>
      </c>
      <c r="D21">
        <f>COUNTIF('Plan studiów'!AI$18:AI$75,A21)</f>
        <v>0</v>
      </c>
      <c r="E21">
        <f>SUMIF('Plan studiów'!AI$18:AI$75,A21,'Plan studiów'!AJ$18:AJ$75)</f>
        <v>0</v>
      </c>
      <c r="F21">
        <f>Tabela1[[#This Row],[Kolumna2]]+Tabela1[[#This Row],[ilosc wystąpień 1]]</f>
        <v>0</v>
      </c>
      <c r="G21">
        <f>Tabela1[[#This Row],[Kolumna3]]+Tabela1[[#This Row],[Kolumna4]]</f>
        <v>0</v>
      </c>
      <c r="H21" s="143" t="e">
        <f t="shared" si="0"/>
        <v>#DIV/0!</v>
      </c>
      <c r="I21" t="e">
        <f t="shared" si="1"/>
        <v>#DIV/0!</v>
      </c>
      <c r="N21" s="1"/>
      <c r="O21" s="1"/>
      <c r="P21" s="1"/>
      <c r="Q21" s="1"/>
      <c r="R21" s="1"/>
    </row>
    <row r="22" spans="1:18" ht="15" x14ac:dyDescent="0.2">
      <c r="A22" s="9" t="s">
        <v>73</v>
      </c>
      <c r="B22" s="121">
        <f>COUNTIF('Plan studiów'!AG$18:AG$75,A22)</f>
        <v>0</v>
      </c>
      <c r="C22">
        <f>SUMIF('Plan studiów'!AG$18:AG$75,A22,'Plan studiów'!AH$18:AH$75)</f>
        <v>0</v>
      </c>
      <c r="D22">
        <f>COUNTIF('Plan studiów'!AI$18:AI$75,A22)</f>
        <v>0</v>
      </c>
      <c r="E22">
        <f>SUMIF('Plan studiów'!AI$18:AI$75,A22,'Plan studiów'!AJ$18:AJ$75)</f>
        <v>0</v>
      </c>
      <c r="F22">
        <f>Tabela1[[#This Row],[Kolumna2]]+Tabela1[[#This Row],[ilosc wystąpień 1]]</f>
        <v>0</v>
      </c>
      <c r="G22">
        <f>Tabela1[[#This Row],[Kolumna3]]+Tabela1[[#This Row],[Kolumna4]]</f>
        <v>0</v>
      </c>
      <c r="H22" s="143" t="e">
        <f t="shared" si="0"/>
        <v>#DIV/0!</v>
      </c>
      <c r="I22" t="e">
        <f t="shared" si="1"/>
        <v>#DIV/0!</v>
      </c>
      <c r="N22" s="1"/>
      <c r="O22" s="1"/>
      <c r="P22" s="1"/>
      <c r="Q22" s="1"/>
      <c r="R22" s="1"/>
    </row>
    <row r="23" spans="1:18" ht="15" x14ac:dyDescent="0.2">
      <c r="A23" s="9" t="s">
        <v>74</v>
      </c>
      <c r="B23" s="121">
        <f>COUNTIF('Plan studiów'!AG$18:AG$75,A23)</f>
        <v>0</v>
      </c>
      <c r="C23">
        <f>SUMIF('Plan studiów'!AG$18:AG$75,A23,'Plan studiów'!AH$18:AH$75)</f>
        <v>0</v>
      </c>
      <c r="D23">
        <f>COUNTIF('Plan studiów'!AI$18:AI$75,A23)</f>
        <v>0</v>
      </c>
      <c r="E23">
        <f>SUMIF('Plan studiów'!AI$18:AI$75,A23,'Plan studiów'!AJ$18:AJ$75)</f>
        <v>0</v>
      </c>
      <c r="F23">
        <f>Tabela1[[#This Row],[Kolumna2]]+Tabela1[[#This Row],[ilosc wystąpień 1]]</f>
        <v>0</v>
      </c>
      <c r="G23">
        <f>Tabela1[[#This Row],[Kolumna3]]+Tabela1[[#This Row],[Kolumna4]]</f>
        <v>0</v>
      </c>
      <c r="H23" s="143" t="e">
        <f t="shared" si="0"/>
        <v>#DIV/0!</v>
      </c>
      <c r="I23" t="e">
        <f t="shared" si="1"/>
        <v>#DIV/0!</v>
      </c>
      <c r="N23" s="1"/>
      <c r="O23" s="1"/>
      <c r="P23" s="1"/>
      <c r="Q23" s="1"/>
      <c r="R23" s="1"/>
    </row>
    <row r="24" spans="1:18" ht="15" x14ac:dyDescent="0.2">
      <c r="A24" s="9" t="s">
        <v>75</v>
      </c>
      <c r="B24" s="121">
        <f>COUNTIF('Plan studiów'!AG$18:AG$75,A24)</f>
        <v>0</v>
      </c>
      <c r="C24">
        <f>SUMIF('Plan studiów'!AG$18:AG$75,A24,'Plan studiów'!AH$18:AH$75)</f>
        <v>0</v>
      </c>
      <c r="D24">
        <f>COUNTIF('Plan studiów'!AI$18:AI$75,A24)</f>
        <v>0</v>
      </c>
      <c r="E24">
        <f>SUMIF('Plan studiów'!AI$18:AI$75,A24,'Plan studiów'!AJ$18:AJ$75)</f>
        <v>0</v>
      </c>
      <c r="F24">
        <f>Tabela1[[#This Row],[Kolumna2]]+Tabela1[[#This Row],[ilosc wystąpień 1]]</f>
        <v>0</v>
      </c>
      <c r="G24">
        <f>Tabela1[[#This Row],[Kolumna3]]+Tabela1[[#This Row],[Kolumna4]]</f>
        <v>0</v>
      </c>
      <c r="H24" s="143" t="e">
        <f t="shared" si="0"/>
        <v>#DIV/0!</v>
      </c>
      <c r="I24" t="e">
        <f t="shared" si="1"/>
        <v>#DIV/0!</v>
      </c>
      <c r="N24" s="1"/>
      <c r="O24" s="1"/>
      <c r="P24" s="1"/>
      <c r="Q24" s="1"/>
      <c r="R24" s="1"/>
    </row>
    <row r="25" spans="1:18" ht="15" x14ac:dyDescent="0.2">
      <c r="A25" s="9" t="s">
        <v>76</v>
      </c>
      <c r="B25" s="121">
        <f>COUNTIF('Plan studiów'!AG$18:AG$75,A25)</f>
        <v>0</v>
      </c>
      <c r="C25">
        <f>SUMIF('Plan studiów'!AG$18:AG$75,A25,'Plan studiów'!AH$18:AH$75)</f>
        <v>0</v>
      </c>
      <c r="D25">
        <f>COUNTIF('Plan studiów'!AI$18:AI$75,A25)</f>
        <v>0</v>
      </c>
      <c r="E25">
        <f>SUMIF('Plan studiów'!AI$18:AI$75,A25,'Plan studiów'!AJ$18:AJ$75)</f>
        <v>0</v>
      </c>
      <c r="F25">
        <f>Tabela1[[#This Row],[Kolumna2]]+Tabela1[[#This Row],[ilosc wystąpień 1]]</f>
        <v>0</v>
      </c>
      <c r="G25">
        <f>Tabela1[[#This Row],[Kolumna3]]+Tabela1[[#This Row],[Kolumna4]]</f>
        <v>0</v>
      </c>
      <c r="H25" s="143" t="e">
        <f t="shared" si="0"/>
        <v>#DIV/0!</v>
      </c>
      <c r="I25" t="e">
        <f t="shared" si="1"/>
        <v>#DIV/0!</v>
      </c>
      <c r="N25" s="1"/>
      <c r="O25" s="1"/>
      <c r="P25" s="1"/>
      <c r="Q25" s="1"/>
      <c r="R25" s="1"/>
    </row>
    <row r="26" spans="1:18" ht="15" x14ac:dyDescent="0.2">
      <c r="A26" s="9" t="s">
        <v>77</v>
      </c>
      <c r="B26" s="121">
        <f>COUNTIF('Plan studiów'!AG$18:AG$75,A26)</f>
        <v>0</v>
      </c>
      <c r="C26">
        <f>SUMIF('Plan studiów'!AG$18:AG$75,A26,'Plan studiów'!AH$18:AH$75)</f>
        <v>0</v>
      </c>
      <c r="D26">
        <f>COUNTIF('Plan studiów'!AI$18:AI$75,A26)</f>
        <v>0</v>
      </c>
      <c r="E26">
        <f>SUMIF('Plan studiów'!AI$18:AI$75,A26,'Plan studiów'!AJ$18:AJ$75)</f>
        <v>0</v>
      </c>
      <c r="F26">
        <f>Tabela1[[#This Row],[Kolumna2]]+Tabela1[[#This Row],[ilosc wystąpień 1]]</f>
        <v>0</v>
      </c>
      <c r="G26">
        <f>Tabela1[[#This Row],[Kolumna3]]+Tabela1[[#This Row],[Kolumna4]]</f>
        <v>0</v>
      </c>
      <c r="H26" s="143" t="e">
        <f t="shared" si="0"/>
        <v>#DIV/0!</v>
      </c>
      <c r="I26" t="e">
        <f t="shared" si="1"/>
        <v>#DIV/0!</v>
      </c>
      <c r="N26" s="1"/>
      <c r="O26" s="1"/>
      <c r="P26" s="1"/>
      <c r="Q26" s="1"/>
      <c r="R26" s="1"/>
    </row>
    <row r="27" spans="1:18" ht="15" x14ac:dyDescent="0.2">
      <c r="A27" s="9" t="s">
        <v>78</v>
      </c>
      <c r="B27" s="121">
        <f>COUNTIF('Plan studiów'!AG$18:AG$75,A27)</f>
        <v>0</v>
      </c>
      <c r="C27">
        <f>SUMIF('Plan studiów'!AG$18:AG$75,A27,'Plan studiów'!AH$18:AH$75)</f>
        <v>0</v>
      </c>
      <c r="D27">
        <f>COUNTIF('Plan studiów'!AI$18:AI$75,A27)</f>
        <v>0</v>
      </c>
      <c r="E27">
        <f>SUMIF('Plan studiów'!AI$18:AI$75,A27,'Plan studiów'!AJ$18:AJ$75)</f>
        <v>0</v>
      </c>
      <c r="F27">
        <f>Tabela1[[#This Row],[Kolumna2]]+Tabela1[[#This Row],[ilosc wystąpień 1]]</f>
        <v>0</v>
      </c>
      <c r="G27">
        <f>Tabela1[[#This Row],[Kolumna3]]+Tabela1[[#This Row],[Kolumna4]]</f>
        <v>0</v>
      </c>
      <c r="H27" s="143" t="e">
        <f t="shared" si="0"/>
        <v>#DIV/0!</v>
      </c>
      <c r="I27" t="e">
        <f t="shared" si="1"/>
        <v>#DIV/0!</v>
      </c>
      <c r="N27" s="1"/>
      <c r="O27" s="1"/>
      <c r="P27" s="1"/>
      <c r="Q27" s="1"/>
      <c r="R27" s="1"/>
    </row>
    <row r="28" spans="1:18" ht="15" x14ac:dyDescent="0.2">
      <c r="A28" s="9" t="s">
        <v>79</v>
      </c>
      <c r="B28" s="121">
        <f>COUNTIF('Plan studiów'!AG$18:AG$75,A28)</f>
        <v>0</v>
      </c>
      <c r="C28">
        <f>SUMIF('Plan studiów'!AG$18:AG$75,A28,'Plan studiów'!AH$18:AH$75)</f>
        <v>0</v>
      </c>
      <c r="D28">
        <f>COUNTIF('Plan studiów'!AI$18:AI$75,A28)</f>
        <v>0</v>
      </c>
      <c r="E28">
        <f>SUMIF('Plan studiów'!AI$18:AI$75,A28,'Plan studiów'!AJ$18:AJ$75)</f>
        <v>0</v>
      </c>
      <c r="F28">
        <f>Tabela1[[#This Row],[Kolumna2]]+Tabela1[[#This Row],[ilosc wystąpień 1]]</f>
        <v>0</v>
      </c>
      <c r="G28">
        <f>Tabela1[[#This Row],[Kolumna3]]+Tabela1[[#This Row],[Kolumna4]]</f>
        <v>0</v>
      </c>
      <c r="H28" s="143" t="e">
        <f t="shared" si="0"/>
        <v>#DIV/0!</v>
      </c>
      <c r="I28" t="e">
        <f t="shared" si="1"/>
        <v>#DIV/0!</v>
      </c>
      <c r="N28" s="1"/>
      <c r="O28" s="1"/>
      <c r="P28" s="1"/>
      <c r="Q28" s="1"/>
      <c r="R28" s="1"/>
    </row>
    <row r="29" spans="1:18" ht="15" x14ac:dyDescent="0.2">
      <c r="A29" s="9" t="s">
        <v>80</v>
      </c>
      <c r="B29" s="121">
        <f>COUNTIF('Plan studiów'!AG$18:AG$75,A29)</f>
        <v>0</v>
      </c>
      <c r="C29">
        <f>SUMIF('Plan studiów'!AG$18:AG$75,A29,'Plan studiów'!AH$18:AH$75)</f>
        <v>0</v>
      </c>
      <c r="D29">
        <f>COUNTIF('Plan studiów'!AI$18:AI$75,A29)</f>
        <v>0</v>
      </c>
      <c r="E29">
        <f>SUMIF('Plan studiów'!AI$18:AI$75,A29,'Plan studiów'!AJ$18:AJ$75)</f>
        <v>0</v>
      </c>
      <c r="F29">
        <f>Tabela1[[#This Row],[Kolumna2]]+Tabela1[[#This Row],[ilosc wystąpień 1]]</f>
        <v>0</v>
      </c>
      <c r="G29">
        <f>Tabela1[[#This Row],[Kolumna3]]+Tabela1[[#This Row],[Kolumna4]]</f>
        <v>0</v>
      </c>
      <c r="H29" s="143" t="e">
        <f t="shared" si="0"/>
        <v>#DIV/0!</v>
      </c>
      <c r="I29" t="e">
        <f t="shared" si="1"/>
        <v>#DIV/0!</v>
      </c>
      <c r="N29" s="1"/>
      <c r="O29" s="1"/>
      <c r="P29" s="1"/>
      <c r="Q29" s="1"/>
      <c r="R29" s="1"/>
    </row>
    <row r="30" spans="1:18" ht="15" x14ac:dyDescent="0.2">
      <c r="A30" s="9" t="s">
        <v>81</v>
      </c>
      <c r="B30" s="121">
        <f>COUNTIF('Plan studiów'!AG$18:AG$75,A30)</f>
        <v>0</v>
      </c>
      <c r="C30">
        <f>SUMIF('Plan studiów'!AG$18:AG$75,A30,'Plan studiów'!AH$18:AH$75)</f>
        <v>0</v>
      </c>
      <c r="D30">
        <f>COUNTIF('Plan studiów'!AI$18:AI$75,A30)</f>
        <v>0</v>
      </c>
      <c r="E30">
        <f>SUMIF('Plan studiów'!AI$18:AI$75,A30,'Plan studiów'!AJ$18:AJ$75)</f>
        <v>0</v>
      </c>
      <c r="F30">
        <f>Tabela1[[#This Row],[Kolumna2]]+Tabela1[[#This Row],[ilosc wystąpień 1]]</f>
        <v>0</v>
      </c>
      <c r="G30">
        <f>Tabela1[[#This Row],[Kolumna3]]+Tabela1[[#This Row],[Kolumna4]]</f>
        <v>0</v>
      </c>
      <c r="H30" s="143" t="e">
        <f t="shared" si="0"/>
        <v>#DIV/0!</v>
      </c>
      <c r="I30" t="e">
        <f t="shared" si="1"/>
        <v>#DIV/0!</v>
      </c>
      <c r="N30" s="1"/>
      <c r="O30" s="1"/>
      <c r="P30" s="1"/>
      <c r="Q30" s="1"/>
      <c r="R30" s="1"/>
    </row>
    <row r="31" spans="1:18" ht="15" x14ac:dyDescent="0.2">
      <c r="A31" s="9" t="s">
        <v>82</v>
      </c>
      <c r="B31" s="121">
        <f>COUNTIF('Plan studiów'!AG$18:AG$75,A31)</f>
        <v>0</v>
      </c>
      <c r="C31">
        <f>SUMIF('Plan studiów'!AG$18:AG$75,A31,'Plan studiów'!AH$18:AH$75)</f>
        <v>0</v>
      </c>
      <c r="D31">
        <f>COUNTIF('Plan studiów'!AI$18:AI$75,A31)</f>
        <v>0</v>
      </c>
      <c r="E31">
        <f>SUMIF('Plan studiów'!AI$18:AI$75,A31,'Plan studiów'!AJ$18:AJ$75)</f>
        <v>0</v>
      </c>
      <c r="F31">
        <f>Tabela1[[#This Row],[Kolumna2]]+Tabela1[[#This Row],[ilosc wystąpień 1]]</f>
        <v>0</v>
      </c>
      <c r="G31">
        <f>Tabela1[[#This Row],[Kolumna3]]+Tabela1[[#This Row],[Kolumna4]]</f>
        <v>0</v>
      </c>
      <c r="H31" s="143" t="e">
        <f t="shared" si="0"/>
        <v>#DIV/0!</v>
      </c>
      <c r="I31" t="e">
        <f t="shared" si="1"/>
        <v>#DIV/0!</v>
      </c>
      <c r="N31" s="1"/>
      <c r="O31" s="1"/>
      <c r="P31" s="1"/>
      <c r="Q31" s="1"/>
      <c r="R31" s="1"/>
    </row>
    <row r="32" spans="1:18" ht="15" x14ac:dyDescent="0.2">
      <c r="A32" s="9" t="s">
        <v>83</v>
      </c>
      <c r="B32" s="121">
        <f>COUNTIF('Plan studiów'!AG$18:AG$75,A32)</f>
        <v>0</v>
      </c>
      <c r="C32">
        <f>SUMIF('Plan studiów'!AG$18:AG$75,A32,'Plan studiów'!AH$18:AH$75)</f>
        <v>0</v>
      </c>
      <c r="D32">
        <f>COUNTIF('Plan studiów'!AI$18:AI$75,A32)</f>
        <v>0</v>
      </c>
      <c r="E32">
        <f>SUMIF('Plan studiów'!AI$18:AI$75,A32,'Plan studiów'!AJ$18:AJ$75)</f>
        <v>0</v>
      </c>
      <c r="F32">
        <f>Tabela1[[#This Row],[Kolumna2]]+Tabela1[[#This Row],[ilosc wystąpień 1]]</f>
        <v>0</v>
      </c>
      <c r="G32">
        <f>Tabela1[[#This Row],[Kolumna3]]+Tabela1[[#This Row],[Kolumna4]]</f>
        <v>0</v>
      </c>
      <c r="H32" s="143" t="e">
        <f t="shared" si="0"/>
        <v>#DIV/0!</v>
      </c>
      <c r="I32" t="e">
        <f t="shared" si="1"/>
        <v>#DIV/0!</v>
      </c>
      <c r="N32" s="1"/>
      <c r="O32" s="1"/>
      <c r="P32" s="1"/>
      <c r="Q32" s="1"/>
      <c r="R32" s="1"/>
    </row>
    <row r="33" spans="1:18" ht="15" x14ac:dyDescent="0.2">
      <c r="A33" s="9" t="s">
        <v>84</v>
      </c>
      <c r="B33" s="121">
        <f>COUNTIF('Plan studiów'!AG$18:AG$75,A33)</f>
        <v>0</v>
      </c>
      <c r="C33">
        <f>SUMIF('Plan studiów'!AG$18:AG$75,A33,'Plan studiów'!AH$18:AH$75)</f>
        <v>0</v>
      </c>
      <c r="D33">
        <f>COUNTIF('Plan studiów'!AI$18:AI$75,A33)</f>
        <v>0</v>
      </c>
      <c r="E33">
        <f>SUMIF('Plan studiów'!AI$18:AI$75,A33,'Plan studiów'!AJ$18:AJ$75)</f>
        <v>0</v>
      </c>
      <c r="F33">
        <f>Tabela1[[#This Row],[Kolumna2]]+Tabela1[[#This Row],[ilosc wystąpień 1]]</f>
        <v>0</v>
      </c>
      <c r="G33">
        <f>Tabela1[[#This Row],[Kolumna3]]+Tabela1[[#This Row],[Kolumna4]]</f>
        <v>0</v>
      </c>
      <c r="H33" s="143" t="e">
        <f t="shared" si="0"/>
        <v>#DIV/0!</v>
      </c>
      <c r="I33" t="e">
        <f t="shared" si="1"/>
        <v>#DIV/0!</v>
      </c>
      <c r="N33" s="1"/>
      <c r="O33" s="1"/>
      <c r="P33" s="1"/>
      <c r="Q33" s="1"/>
      <c r="R33" s="1"/>
    </row>
    <row r="34" spans="1:18" ht="15" x14ac:dyDescent="0.2">
      <c r="A34" s="9" t="s">
        <v>85</v>
      </c>
      <c r="B34" s="121">
        <f>COUNTIF('Plan studiów'!AG$18:AG$75,A34)</f>
        <v>0</v>
      </c>
      <c r="C34">
        <f>SUMIF('Plan studiów'!AG$18:AG$75,A34,'Plan studiów'!AH$18:AH$75)</f>
        <v>0</v>
      </c>
      <c r="D34">
        <f>COUNTIF('Plan studiów'!AI$18:AI$75,A34)</f>
        <v>0</v>
      </c>
      <c r="E34">
        <f>SUMIF('Plan studiów'!AI$18:AI$75,A34,'Plan studiów'!AJ$18:AJ$75)</f>
        <v>0</v>
      </c>
      <c r="F34">
        <f>Tabela1[[#This Row],[Kolumna2]]+Tabela1[[#This Row],[ilosc wystąpień 1]]</f>
        <v>0</v>
      </c>
      <c r="G34">
        <f>Tabela1[[#This Row],[Kolumna3]]+Tabela1[[#This Row],[Kolumna4]]</f>
        <v>0</v>
      </c>
      <c r="H34" s="143" t="e">
        <f t="shared" si="0"/>
        <v>#DIV/0!</v>
      </c>
      <c r="I34" t="e">
        <f t="shared" si="1"/>
        <v>#DIV/0!</v>
      </c>
      <c r="N34" s="1"/>
      <c r="O34" s="1"/>
      <c r="P34" s="1"/>
      <c r="Q34" s="1"/>
      <c r="R34" s="1"/>
    </row>
    <row r="35" spans="1:18" ht="15" x14ac:dyDescent="0.2">
      <c r="A35" s="9" t="s">
        <v>86</v>
      </c>
      <c r="B35" s="121">
        <f>COUNTIF('Plan studiów'!AG$18:AG$75,A35)</f>
        <v>0</v>
      </c>
      <c r="C35">
        <f>SUMIF('Plan studiów'!AG$18:AG$75,A35,'Plan studiów'!AH$18:AH$75)</f>
        <v>0</v>
      </c>
      <c r="D35">
        <f>COUNTIF('Plan studiów'!AI$18:AI$75,A35)</f>
        <v>0</v>
      </c>
      <c r="E35">
        <f>SUMIF('Plan studiów'!AI$18:AI$75,A35,'Plan studiów'!AJ$18:AJ$75)</f>
        <v>0</v>
      </c>
      <c r="F35">
        <f>Tabela1[[#This Row],[Kolumna2]]+Tabela1[[#This Row],[ilosc wystąpień 1]]</f>
        <v>0</v>
      </c>
      <c r="G35">
        <f>Tabela1[[#This Row],[Kolumna3]]+Tabela1[[#This Row],[Kolumna4]]</f>
        <v>0</v>
      </c>
      <c r="H35" s="143" t="e">
        <f t="shared" si="0"/>
        <v>#DIV/0!</v>
      </c>
      <c r="I35" t="e">
        <f t="shared" si="1"/>
        <v>#DIV/0!</v>
      </c>
      <c r="N35" s="1"/>
      <c r="O35" s="1"/>
      <c r="P35" s="1"/>
      <c r="Q35" s="1"/>
      <c r="R35" s="1"/>
    </row>
    <row r="36" spans="1:18" ht="15" x14ac:dyDescent="0.2">
      <c r="A36" s="9" t="s">
        <v>87</v>
      </c>
      <c r="B36" s="121">
        <f>COUNTIF('Plan studiów'!AG$18:AG$75,A36)</f>
        <v>0</v>
      </c>
      <c r="C36">
        <f>SUMIF('Plan studiów'!AG$18:AG$75,A36,'Plan studiów'!AH$18:AH$75)</f>
        <v>0</v>
      </c>
      <c r="D36">
        <f>COUNTIF('Plan studiów'!AI$18:AI$75,A36)</f>
        <v>0</v>
      </c>
      <c r="E36">
        <f>SUMIF('Plan studiów'!AI$18:AI$75,A36,'Plan studiów'!AJ$18:AJ$75)</f>
        <v>0</v>
      </c>
      <c r="F36">
        <f>Tabela1[[#This Row],[Kolumna2]]+Tabela1[[#This Row],[ilosc wystąpień 1]]</f>
        <v>0</v>
      </c>
      <c r="G36">
        <f>Tabela1[[#This Row],[Kolumna3]]+Tabela1[[#This Row],[Kolumna4]]</f>
        <v>0</v>
      </c>
      <c r="H36" s="143" t="e">
        <f t="shared" si="0"/>
        <v>#DIV/0!</v>
      </c>
      <c r="I36" t="e">
        <f t="shared" si="1"/>
        <v>#DIV/0!</v>
      </c>
      <c r="N36" s="1"/>
      <c r="O36" s="1"/>
      <c r="P36" s="1"/>
      <c r="Q36" s="1"/>
      <c r="R36" s="1"/>
    </row>
    <row r="37" spans="1:18" ht="15" x14ac:dyDescent="0.2">
      <c r="A37" s="9" t="s">
        <v>88</v>
      </c>
      <c r="B37" s="121">
        <f>COUNTIF('Plan studiów'!AG$18:AG$75,A37)</f>
        <v>0</v>
      </c>
      <c r="C37">
        <f>SUMIF('Plan studiów'!AG$18:AG$75,A37,'Plan studiów'!AH$18:AH$75)</f>
        <v>0</v>
      </c>
      <c r="D37">
        <f>COUNTIF('Plan studiów'!AI$18:AI$75,A37)</f>
        <v>0</v>
      </c>
      <c r="E37">
        <f>SUMIF('Plan studiów'!AI$18:AI$75,A37,'Plan studiów'!AJ$18:AJ$75)</f>
        <v>0</v>
      </c>
      <c r="F37">
        <f>Tabela1[[#This Row],[Kolumna2]]+Tabela1[[#This Row],[ilosc wystąpień 1]]</f>
        <v>0</v>
      </c>
      <c r="G37">
        <f>Tabela1[[#This Row],[Kolumna3]]+Tabela1[[#This Row],[Kolumna4]]</f>
        <v>0</v>
      </c>
      <c r="H37" s="143" t="e">
        <f t="shared" si="0"/>
        <v>#DIV/0!</v>
      </c>
      <c r="I37" t="e">
        <f t="shared" si="1"/>
        <v>#DIV/0!</v>
      </c>
      <c r="N37" s="1"/>
      <c r="O37" s="1"/>
      <c r="P37" s="1"/>
      <c r="Q37" s="1"/>
      <c r="R37" s="1"/>
    </row>
    <row r="38" spans="1:18" ht="15" x14ac:dyDescent="0.2">
      <c r="A38" s="9" t="s">
        <v>89</v>
      </c>
      <c r="B38" s="121">
        <f>COUNTIF('Plan studiów'!AG$18:AG$75,A38)</f>
        <v>0</v>
      </c>
      <c r="C38">
        <f>SUMIF('Plan studiów'!AG$18:AG$75,A38,'Plan studiów'!AH$18:AH$75)</f>
        <v>0</v>
      </c>
      <c r="D38">
        <f>COUNTIF('Plan studiów'!AI$18:AI$75,A38)</f>
        <v>0</v>
      </c>
      <c r="E38">
        <f>SUMIF('Plan studiów'!AI$18:AI$75,A38,'Plan studiów'!AJ$18:AJ$75)</f>
        <v>0</v>
      </c>
      <c r="F38">
        <f>Tabela1[[#This Row],[Kolumna2]]+Tabela1[[#This Row],[ilosc wystąpień 1]]</f>
        <v>0</v>
      </c>
      <c r="G38">
        <f>Tabela1[[#This Row],[Kolumna3]]+Tabela1[[#This Row],[Kolumna4]]</f>
        <v>0</v>
      </c>
      <c r="H38" s="143" t="e">
        <f t="shared" si="0"/>
        <v>#DIV/0!</v>
      </c>
      <c r="I38" t="e">
        <f t="shared" si="1"/>
        <v>#DIV/0!</v>
      </c>
      <c r="N38" s="1"/>
      <c r="O38" s="1"/>
      <c r="P38" s="1"/>
      <c r="Q38" s="1"/>
      <c r="R38" s="1"/>
    </row>
    <row r="39" spans="1:18" ht="15" x14ac:dyDescent="0.2">
      <c r="A39" s="9" t="s">
        <v>90</v>
      </c>
      <c r="B39" s="121">
        <f>COUNTIF('Plan studiów'!AG$18:AG$75,A39)</f>
        <v>0</v>
      </c>
      <c r="C39">
        <f>SUMIF('Plan studiów'!AG$18:AG$75,A39,'Plan studiów'!AH$18:AH$75)</f>
        <v>0</v>
      </c>
      <c r="D39">
        <f>COUNTIF('Plan studiów'!AI$18:AI$75,A39)</f>
        <v>0</v>
      </c>
      <c r="E39">
        <f>SUMIF('Plan studiów'!AI$18:AI$75,A39,'Plan studiów'!AJ$18:AJ$75)</f>
        <v>0</v>
      </c>
      <c r="F39">
        <f>Tabela1[[#This Row],[Kolumna2]]+Tabela1[[#This Row],[ilosc wystąpień 1]]</f>
        <v>0</v>
      </c>
      <c r="G39">
        <f>Tabela1[[#This Row],[Kolumna3]]+Tabela1[[#This Row],[Kolumna4]]</f>
        <v>0</v>
      </c>
      <c r="H39" s="143" t="e">
        <f t="shared" si="0"/>
        <v>#DIV/0!</v>
      </c>
      <c r="I39" t="e">
        <f t="shared" si="1"/>
        <v>#DIV/0!</v>
      </c>
      <c r="N39" s="1"/>
      <c r="O39" s="1"/>
      <c r="P39" s="1"/>
      <c r="Q39" s="1"/>
      <c r="R39" s="1"/>
    </row>
    <row r="40" spans="1:18" ht="15" x14ac:dyDescent="0.2">
      <c r="A40" s="9" t="s">
        <v>91</v>
      </c>
      <c r="B40" s="121">
        <f>COUNTIF('Plan studiów'!AG$18:AG$75,A40)</f>
        <v>0</v>
      </c>
      <c r="C40">
        <f>SUMIF('Plan studiów'!AG$18:AG$75,A40,'Plan studiów'!AH$18:AH$75)</f>
        <v>0</v>
      </c>
      <c r="D40">
        <f>COUNTIF('Plan studiów'!AI$18:AI$75,A40)</f>
        <v>0</v>
      </c>
      <c r="E40">
        <f>SUMIF('Plan studiów'!AI$18:AI$75,A40,'Plan studiów'!AJ$18:AJ$75)</f>
        <v>0</v>
      </c>
      <c r="F40">
        <f>Tabela1[[#This Row],[Kolumna2]]+Tabela1[[#This Row],[ilosc wystąpień 1]]</f>
        <v>0</v>
      </c>
      <c r="G40">
        <f>Tabela1[[#This Row],[Kolumna3]]+Tabela1[[#This Row],[Kolumna4]]</f>
        <v>0</v>
      </c>
      <c r="H40" s="143" t="e">
        <f t="shared" si="0"/>
        <v>#DIV/0!</v>
      </c>
      <c r="I40" t="e">
        <f t="shared" si="1"/>
        <v>#DIV/0!</v>
      </c>
      <c r="N40" s="1"/>
      <c r="O40" s="1"/>
      <c r="P40" s="1"/>
      <c r="Q40" s="1"/>
      <c r="R40" s="1"/>
    </row>
    <row r="41" spans="1:18" ht="15" x14ac:dyDescent="0.2">
      <c r="A41" s="9" t="s">
        <v>92</v>
      </c>
      <c r="B41" s="121">
        <f>COUNTIF('Plan studiów'!AG$18:AG$75,A41)</f>
        <v>0</v>
      </c>
      <c r="C41">
        <f>SUMIF('Plan studiów'!AG$18:AG$75,A41,'Plan studiów'!AH$18:AH$75)</f>
        <v>0</v>
      </c>
      <c r="D41">
        <f>COUNTIF('Plan studiów'!AI$18:AI$75,A41)</f>
        <v>0</v>
      </c>
      <c r="E41">
        <f>SUMIF('Plan studiów'!AI$18:AI$75,A41,'Plan studiów'!AJ$18:AJ$75)</f>
        <v>0</v>
      </c>
      <c r="F41">
        <f>Tabela1[[#This Row],[Kolumna2]]+Tabela1[[#This Row],[ilosc wystąpień 1]]</f>
        <v>0</v>
      </c>
      <c r="G41">
        <f>Tabela1[[#This Row],[Kolumna3]]+Tabela1[[#This Row],[Kolumna4]]</f>
        <v>0</v>
      </c>
      <c r="H41" s="143" t="e">
        <f t="shared" si="0"/>
        <v>#DIV/0!</v>
      </c>
      <c r="I41" t="e">
        <f t="shared" si="1"/>
        <v>#DIV/0!</v>
      </c>
      <c r="N41" s="1"/>
      <c r="O41" s="1"/>
      <c r="P41" s="1"/>
      <c r="Q41" s="1"/>
      <c r="R41" s="1"/>
    </row>
    <row r="42" spans="1:18" ht="15" x14ac:dyDescent="0.2">
      <c r="A42" s="9" t="s">
        <v>93</v>
      </c>
      <c r="B42" s="121">
        <f>COUNTIF('Plan studiów'!AG$18:AG$75,A42)</f>
        <v>0</v>
      </c>
      <c r="C42">
        <f>SUMIF('Plan studiów'!AG$18:AG$75,A42,'Plan studiów'!AH$18:AH$75)</f>
        <v>0</v>
      </c>
      <c r="D42">
        <f>COUNTIF('Plan studiów'!AI$18:AI$75,A42)</f>
        <v>0</v>
      </c>
      <c r="E42">
        <f>SUMIF('Plan studiów'!AI$18:AI$75,A42,'Plan studiów'!AJ$18:AJ$75)</f>
        <v>0</v>
      </c>
      <c r="F42">
        <f>Tabela1[[#This Row],[Kolumna2]]+Tabela1[[#This Row],[ilosc wystąpień 1]]</f>
        <v>0</v>
      </c>
      <c r="G42">
        <f>Tabela1[[#This Row],[Kolumna3]]+Tabela1[[#This Row],[Kolumna4]]</f>
        <v>0</v>
      </c>
      <c r="H42" s="143" t="e">
        <f t="shared" si="0"/>
        <v>#DIV/0!</v>
      </c>
      <c r="I42" t="e">
        <f t="shared" si="1"/>
        <v>#DIV/0!</v>
      </c>
      <c r="N42" s="1"/>
      <c r="O42" s="1"/>
      <c r="P42" s="1"/>
      <c r="Q42" s="1"/>
      <c r="R42" s="1"/>
    </row>
    <row r="43" spans="1:18" ht="15" x14ac:dyDescent="0.2">
      <c r="A43" s="9" t="s">
        <v>94</v>
      </c>
      <c r="B43" s="121">
        <f>COUNTIF('Plan studiów'!AG$18:AG$75,A43)</f>
        <v>0</v>
      </c>
      <c r="C43">
        <f>SUMIF('Plan studiów'!AG$18:AG$75,A43,'Plan studiów'!AH$18:AH$75)</f>
        <v>0</v>
      </c>
      <c r="D43">
        <f>COUNTIF('Plan studiów'!AI$18:AI$75,A43)</f>
        <v>0</v>
      </c>
      <c r="E43">
        <f>SUMIF('Plan studiów'!AI$18:AI$75,A43,'Plan studiów'!AJ$18:AJ$75)</f>
        <v>0</v>
      </c>
      <c r="F43">
        <f>Tabela1[[#This Row],[Kolumna2]]+Tabela1[[#This Row],[ilosc wystąpień 1]]</f>
        <v>0</v>
      </c>
      <c r="G43">
        <f>Tabela1[[#This Row],[Kolumna3]]+Tabela1[[#This Row],[Kolumna4]]</f>
        <v>0</v>
      </c>
      <c r="H43" s="143" t="e">
        <f t="shared" si="0"/>
        <v>#DIV/0!</v>
      </c>
      <c r="I43" t="e">
        <f t="shared" si="1"/>
        <v>#DIV/0!</v>
      </c>
      <c r="N43" s="1"/>
      <c r="O43" s="1"/>
      <c r="P43" s="1"/>
      <c r="Q43" s="1"/>
      <c r="R43" s="1"/>
    </row>
    <row r="44" spans="1:18" ht="15" x14ac:dyDescent="0.2">
      <c r="A44" s="9" t="s">
        <v>95</v>
      </c>
      <c r="B44" s="121">
        <f>COUNTIF('Plan studiów'!AG$18:AG$75,A44)</f>
        <v>0</v>
      </c>
      <c r="C44">
        <f>SUMIF('Plan studiów'!AG$18:AG$75,A44,'Plan studiów'!AH$18:AH$75)</f>
        <v>0</v>
      </c>
      <c r="D44">
        <f>COUNTIF('Plan studiów'!AI$18:AI$75,A44)</f>
        <v>0</v>
      </c>
      <c r="E44">
        <f>SUMIF('Plan studiów'!AI$18:AI$75,A44,'Plan studiów'!AJ$18:AJ$75)</f>
        <v>0</v>
      </c>
      <c r="F44">
        <f>Tabela1[[#This Row],[Kolumna2]]+Tabela1[[#This Row],[ilosc wystąpień 1]]</f>
        <v>0</v>
      </c>
      <c r="G44">
        <f>Tabela1[[#This Row],[Kolumna3]]+Tabela1[[#This Row],[Kolumna4]]</f>
        <v>0</v>
      </c>
      <c r="H44" s="143" t="e">
        <f t="shared" si="0"/>
        <v>#DIV/0!</v>
      </c>
      <c r="I44" t="e">
        <f t="shared" si="1"/>
        <v>#DIV/0!</v>
      </c>
      <c r="N44" s="1"/>
      <c r="O44" s="1"/>
      <c r="P44" s="1"/>
      <c r="Q44" s="1"/>
      <c r="R44" s="1"/>
    </row>
    <row r="45" spans="1:18" ht="15" x14ac:dyDescent="0.2">
      <c r="A45" s="9" t="s">
        <v>96</v>
      </c>
      <c r="B45" s="121">
        <f>COUNTIF('Plan studiów'!AG$18:AG$75,A45)</f>
        <v>0</v>
      </c>
      <c r="C45">
        <f>SUMIF('Plan studiów'!AG$18:AG$75,A45,'Plan studiów'!AH$18:AH$75)</f>
        <v>0</v>
      </c>
      <c r="D45">
        <f>COUNTIF('Plan studiów'!AI$18:AI$75,A45)</f>
        <v>0</v>
      </c>
      <c r="E45">
        <f>SUMIF('Plan studiów'!AI$18:AI$75,A45,'Plan studiów'!AJ$18:AJ$75)</f>
        <v>0</v>
      </c>
      <c r="F45">
        <f>Tabela1[[#This Row],[Kolumna2]]+Tabela1[[#This Row],[ilosc wystąpień 1]]</f>
        <v>0</v>
      </c>
      <c r="G45">
        <f>Tabela1[[#This Row],[Kolumna3]]+Tabela1[[#This Row],[Kolumna4]]</f>
        <v>0</v>
      </c>
      <c r="H45" s="143" t="e">
        <f t="shared" si="0"/>
        <v>#DIV/0!</v>
      </c>
      <c r="I45" t="e">
        <f t="shared" si="1"/>
        <v>#DIV/0!</v>
      </c>
      <c r="N45" s="1"/>
      <c r="O45" s="1"/>
      <c r="P45" s="1"/>
      <c r="Q45" s="1"/>
      <c r="R45" s="1"/>
    </row>
    <row r="46" spans="1:18" ht="15" x14ac:dyDescent="0.2">
      <c r="A46" s="9" t="s">
        <v>97</v>
      </c>
      <c r="B46" s="121">
        <f>COUNTIF('Plan studiów'!AG$18:AG$75,A46)</f>
        <v>0</v>
      </c>
      <c r="C46">
        <f>SUMIF('Plan studiów'!AG$18:AG$75,A46,'Plan studiów'!AH$18:AH$75)</f>
        <v>0</v>
      </c>
      <c r="D46">
        <f>COUNTIF('Plan studiów'!AI$18:AI$75,A46)</f>
        <v>0</v>
      </c>
      <c r="E46">
        <f>SUMIF('Plan studiów'!AI$18:AI$75,A46,'Plan studiów'!AJ$18:AJ$75)</f>
        <v>0</v>
      </c>
      <c r="F46">
        <f>Tabela1[[#This Row],[Kolumna2]]+Tabela1[[#This Row],[ilosc wystąpień 1]]</f>
        <v>0</v>
      </c>
      <c r="G46">
        <f>Tabela1[[#This Row],[Kolumna3]]+Tabela1[[#This Row],[Kolumna4]]</f>
        <v>0</v>
      </c>
      <c r="H46" s="143" t="e">
        <f t="shared" si="0"/>
        <v>#DIV/0!</v>
      </c>
      <c r="I46" t="e">
        <f t="shared" si="1"/>
        <v>#DIV/0!</v>
      </c>
      <c r="N46" s="1"/>
      <c r="O46" s="1"/>
      <c r="P46" s="1"/>
      <c r="Q46" s="1"/>
      <c r="R46" s="1"/>
    </row>
    <row r="47" spans="1:18" ht="15" x14ac:dyDescent="0.2">
      <c r="A47" s="9" t="s">
        <v>98</v>
      </c>
      <c r="B47" s="121">
        <f>COUNTIF('Plan studiów'!AG$18:AG$75,A47)</f>
        <v>0</v>
      </c>
      <c r="C47">
        <f>SUMIF('Plan studiów'!AG$18:AG$75,A47,'Plan studiów'!AH$18:AH$75)</f>
        <v>0</v>
      </c>
      <c r="D47">
        <f>COUNTIF('Plan studiów'!AI$18:AI$75,A47)</f>
        <v>0</v>
      </c>
      <c r="E47">
        <f>SUMIF('Plan studiów'!AI$18:AI$75,A47,'Plan studiów'!AJ$18:AJ$75)</f>
        <v>0</v>
      </c>
      <c r="F47">
        <f>Tabela1[[#This Row],[Kolumna2]]+Tabela1[[#This Row],[ilosc wystąpień 1]]</f>
        <v>0</v>
      </c>
      <c r="G47">
        <f>Tabela1[[#This Row],[Kolumna3]]+Tabela1[[#This Row],[Kolumna4]]</f>
        <v>0</v>
      </c>
      <c r="H47" s="143" t="e">
        <f t="shared" si="0"/>
        <v>#DIV/0!</v>
      </c>
      <c r="I47" t="e">
        <f t="shared" si="1"/>
        <v>#DIV/0!</v>
      </c>
      <c r="N47" s="1"/>
      <c r="O47" s="1"/>
      <c r="P47" s="1"/>
      <c r="Q47" s="1"/>
      <c r="R47" s="1"/>
    </row>
    <row r="48" spans="1:18" ht="15" x14ac:dyDescent="0.2">
      <c r="A48" s="9" t="s">
        <v>99</v>
      </c>
      <c r="B48" s="121">
        <f>COUNTIF('Plan studiów'!AG$18:AG$75,A48)</f>
        <v>0</v>
      </c>
      <c r="C48">
        <f>SUMIF('Plan studiów'!AG$18:AG$75,A48,'Plan studiów'!AH$18:AH$75)</f>
        <v>0</v>
      </c>
      <c r="D48">
        <f>COUNTIF('Plan studiów'!AI$18:AI$75,A48)</f>
        <v>0</v>
      </c>
      <c r="E48">
        <f>SUMIF('Plan studiów'!AI$18:AI$75,A48,'Plan studiów'!AJ$18:AJ$75)</f>
        <v>0</v>
      </c>
      <c r="F48">
        <f>Tabela1[[#This Row],[Kolumna2]]+Tabela1[[#This Row],[ilosc wystąpień 1]]</f>
        <v>0</v>
      </c>
      <c r="G48">
        <f>Tabela1[[#This Row],[Kolumna3]]+Tabela1[[#This Row],[Kolumna4]]</f>
        <v>0</v>
      </c>
      <c r="H48" s="143" t="e">
        <f t="shared" si="0"/>
        <v>#DIV/0!</v>
      </c>
      <c r="I48" t="e">
        <f t="shared" si="1"/>
        <v>#DIV/0!</v>
      </c>
      <c r="N48" s="1"/>
      <c r="O48" s="1"/>
      <c r="P48" s="1"/>
      <c r="Q48" s="1"/>
      <c r="R48" s="1"/>
    </row>
    <row r="49" spans="2:18" ht="15" x14ac:dyDescent="0.2">
      <c r="B49" s="140">
        <f>COUNTIF('Plan studiów'!AG$18:AG$75,A49)</f>
        <v>0</v>
      </c>
      <c r="C49" s="141">
        <f>SUMIF('Plan studiów'!AG$18:AG$75,A49,'Plan studiów'!AH$18:AH$75)</f>
        <v>0</v>
      </c>
      <c r="D49" s="140">
        <f>COUNTIF('Plan studiów'!AI$18:AI$75,A49)</f>
        <v>0</v>
      </c>
      <c r="E49">
        <f>SUMIF('Plan studiów'!AI$18:AI$75,A49,'Plan studiów'!AJ$18:AJ$75)</f>
        <v>0</v>
      </c>
      <c r="F49">
        <f>Tabela1[[#This Row],[Kolumna2]]+Tabela1[[#This Row],[ilosc wystąpień 1]]</f>
        <v>0</v>
      </c>
      <c r="G49" s="140">
        <f>Tabela1[[#This Row],[Kolumna3]]+Tabela1[[#This Row],[Kolumna4]]</f>
        <v>0</v>
      </c>
      <c r="H49" s="143" t="e">
        <f t="shared" si="0"/>
        <v>#DIV/0!</v>
      </c>
      <c r="I49" t="e">
        <f t="shared" si="1"/>
        <v>#DIV/0!</v>
      </c>
      <c r="N49" s="1"/>
      <c r="O49" s="1"/>
      <c r="P49" s="1"/>
      <c r="Q49" s="1"/>
      <c r="R49" s="1"/>
    </row>
    <row r="50" spans="2:18" x14ac:dyDescent="0.2">
      <c r="N50" s="1"/>
      <c r="O50" s="1"/>
      <c r="P50" s="1"/>
      <c r="Q50" s="1"/>
      <c r="R50" s="1"/>
    </row>
    <row r="51" spans="2:18" x14ac:dyDescent="0.2">
      <c r="N51" s="1"/>
      <c r="O51" s="1"/>
      <c r="P51" s="1"/>
      <c r="Q51" s="1"/>
      <c r="R5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D10"/>
  <sheetViews>
    <sheetView workbookViewId="0">
      <selection activeCell="A7" sqref="A7:B32"/>
    </sheetView>
  </sheetViews>
  <sheetFormatPr defaultRowHeight="12.75" x14ac:dyDescent="0.2"/>
  <cols>
    <col min="1" max="1" width="21.140625" customWidth="1"/>
    <col min="2" max="2" width="12" customWidth="1"/>
    <col min="3" max="3" width="14" customWidth="1"/>
    <col min="4" max="4" width="12" customWidth="1"/>
  </cols>
  <sheetData>
    <row r="1" spans="1:4" ht="13.5" thickTop="1" x14ac:dyDescent="0.2">
      <c r="A1" s="321"/>
      <c r="B1" s="322"/>
      <c r="C1" s="322"/>
      <c r="D1" s="323"/>
    </row>
    <row r="2" spans="1:4" ht="24" customHeight="1" x14ac:dyDescent="0.2">
      <c r="A2" s="324" t="s">
        <v>47</v>
      </c>
      <c r="B2" s="325"/>
      <c r="C2" s="325"/>
      <c r="D2" s="326"/>
    </row>
    <row r="3" spans="1:4" ht="13.5" thickBot="1" x14ac:dyDescent="0.25">
      <c r="A3" s="327" t="s">
        <v>59</v>
      </c>
      <c r="B3" s="328"/>
      <c r="C3" s="328"/>
      <c r="D3" s="329"/>
    </row>
    <row r="4" spans="1:4" x14ac:dyDescent="0.2">
      <c r="A4" s="128"/>
      <c r="B4" s="130"/>
      <c r="C4" s="130"/>
      <c r="D4" s="132"/>
    </row>
    <row r="5" spans="1:4" ht="48" x14ac:dyDescent="0.2">
      <c r="A5" s="128" t="s">
        <v>41</v>
      </c>
      <c r="B5" s="130" t="s">
        <v>43</v>
      </c>
      <c r="C5" s="130" t="s">
        <v>44</v>
      </c>
      <c r="D5" s="132" t="s">
        <v>45</v>
      </c>
    </row>
    <row r="6" spans="1:4" ht="13.5" thickBot="1" x14ac:dyDescent="0.25">
      <c r="A6" s="129" t="s">
        <v>42</v>
      </c>
      <c r="B6" s="131"/>
      <c r="C6" s="131"/>
      <c r="D6" s="133"/>
    </row>
    <row r="7" spans="1:4" ht="13.5" thickBot="1" x14ac:dyDescent="0.25">
      <c r="A7" s="134"/>
      <c r="B7" s="135"/>
      <c r="C7" s="135"/>
      <c r="D7" s="136"/>
    </row>
    <row r="8" spans="1:4" ht="13.5" thickBot="1" x14ac:dyDescent="0.25">
      <c r="A8" s="134"/>
      <c r="B8" s="135"/>
      <c r="C8" s="135"/>
      <c r="D8" s="136"/>
    </row>
    <row r="9" spans="1:4" ht="13.5" thickBot="1" x14ac:dyDescent="0.25">
      <c r="A9" s="330" t="s">
        <v>46</v>
      </c>
      <c r="B9" s="331"/>
      <c r="C9" s="137"/>
      <c r="D9" s="138"/>
    </row>
    <row r="10" spans="1:4" ht="13.5" thickTop="1" x14ac:dyDescent="0.2"/>
  </sheetData>
  <mergeCells count="4">
    <mergeCell ref="A1:D1"/>
    <mergeCell ref="A2:D2"/>
    <mergeCell ref="A3:D3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'zlicznaie dyscyp'!$A$2:$A$48</xm:f>
          </x14:formula1>
          <xm:sqref>A3:D3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m 5 Z T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A G b l l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m 5 Z T i i K R 7 g O A A A A E Q A A A B M A H A B G b 3 J t d W x h c y 9 T Z W N 0 a W 9 u M S 5 t I K I Y A C i g F A A A A A A A A A A A A A A A A A A A A A A A A A A A A C t O T S 7 J z M 9 T C I b Q h t Y A U E s B A i 0 A F A A C A A g A B m 5 Z T k e G N B + m A A A A + A A A A B I A A A A A A A A A A A A A A A A A A A A A A E N v b m Z p Z y 9 Q Y W N r Y W d l L n h t b F B L A Q I t A B Q A A g A I A A Z u W U 4 P y u m r p A A A A O k A A A A T A A A A A A A A A A A A A A A A A P I A A A B b Q 2 9 u d G V u d F 9 U e X B l c 1 0 u e G 1 s U E s B A i 0 A F A A C A A g A B m 5 Z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3 z a Z S w G 9 h O n 2 h N u h z o l 8 8 A A A A A A g A A A A A A E G Y A A A A B A A A g A A A A d I 5 6 h S K K f e H m X v 8 + h f h f J 0 Q h f J m T g 1 D / i s I 5 n 9 Q / h C Q A A A A A D o A A A A A C A A A g A A A A i D e D G j T 1 W R t w 6 Y / N 5 L V N X l f C J k 2 g W i D 5 q d m V a V U 3 9 Q 1 Q A A A A E c E t v n K A l h P 6 a C z z h U H X X N 9 0 V o Q z C j m s i R 8 W p D V + 1 K a 3 e 2 H y U B 1 R l B S J g h 4 7 E e j E T y y U L p m f I 0 U 5 y 0 0 a U W 3 I H y w j x 0 X P C L D X J Z f h 7 7 M i t Z V A A A A A J p S o a O 8 h M I o q 3 S N 6 Q M b K N l Q q a s b G a 9 h D e r 4 U U 7 l 2 Q h F Z s e q e x m I L E T Q o e m z I C f t 0 V z o q A P I 7 h N k 3 D X f s m h f 8 A w = = < / D a t a M a s h u p > 
</file>

<file path=customXml/itemProps1.xml><?xml version="1.0" encoding="utf-8"?>
<ds:datastoreItem xmlns:ds="http://schemas.openxmlformats.org/officeDocument/2006/customXml" ds:itemID="{F704AAA3-3C5A-45A1-908C-04D42E36BB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Plan studiów</vt:lpstr>
      <vt:lpstr>zlicznaie dyscyp</vt:lpstr>
      <vt:lpstr>grupy dyscyplin</vt:lpstr>
      <vt:lpstr>'Plan studiów'!Obszar_wydruku</vt:lpstr>
      <vt:lpstr>'Plan studiów'!Tytuły_wydruku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M.W</dc:creator>
  <cp:lastModifiedBy>Ernest Wójcik</cp:lastModifiedBy>
  <cp:lastPrinted>2019-02-20T10:45:11Z</cp:lastPrinted>
  <dcterms:created xsi:type="dcterms:W3CDTF">2011-12-19T10:38:41Z</dcterms:created>
  <dcterms:modified xsi:type="dcterms:W3CDTF">2022-06-14T18:36:26Z</dcterms:modified>
</cp:coreProperties>
</file>