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:\2019na20 wersja robiona teraz\Program studiów Pielegniarstwo I stopień 2019-20\"/>
    </mc:Choice>
  </mc:AlternateContent>
  <bookViews>
    <workbookView xWindow="1320" yWindow="45" windowWidth="19170" windowHeight="10875"/>
  </bookViews>
  <sheets>
    <sheet name="Plan studiów" sheetId="9" r:id="rId1"/>
    <sheet name="zlicznaie dyscyp" sheetId="10" r:id="rId2"/>
    <sheet name="grupy dyscyplin" sheetId="11" state="hidden" r:id="rId3"/>
  </sheets>
  <definedNames>
    <definedName name="_xlnm.Print_Area" localSheetId="0">'Plan studiów'!$A$1:$AT$117</definedName>
    <definedName name="_xlnm.Print_Titles" localSheetId="0">'Plan studiów'!$12:$16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9" i="9" l="1"/>
  <c r="M37" i="9"/>
  <c r="M27" i="9"/>
  <c r="G70" i="9"/>
  <c r="G49" i="9"/>
  <c r="G53" i="9"/>
  <c r="G37" i="9"/>
  <c r="G27" i="9"/>
  <c r="F70" i="9"/>
  <c r="F49" i="9"/>
  <c r="F37" i="9"/>
  <c r="F27" i="9"/>
  <c r="Y86" i="9"/>
  <c r="AL70" i="9"/>
  <c r="AI86" i="9"/>
  <c r="AH70" i="9"/>
  <c r="AG70" i="9"/>
  <c r="AE101" i="9"/>
  <c r="W70" i="9"/>
  <c r="AP101" i="9"/>
  <c r="AK70" i="9"/>
  <c r="AA70" i="9"/>
  <c r="Q37" i="9"/>
  <c r="L37" i="9"/>
  <c r="L102" i="9"/>
  <c r="K70" i="9"/>
  <c r="J70" i="9"/>
  <c r="AK101" i="9"/>
  <c r="AF101" i="9"/>
  <c r="AA101" i="9"/>
  <c r="V101" i="9"/>
  <c r="L101" i="9"/>
  <c r="I101" i="9"/>
  <c r="H86" i="9"/>
  <c r="E66" i="9"/>
  <c r="E69" i="9"/>
  <c r="E62" i="9"/>
  <c r="E67" i="9"/>
  <c r="E59" i="9"/>
  <c r="L70" i="9"/>
  <c r="E65" i="9"/>
  <c r="E64" i="9"/>
  <c r="E63" i="9"/>
  <c r="E61" i="9"/>
  <c r="E60" i="9"/>
  <c r="E58" i="9"/>
  <c r="E57" i="9"/>
  <c r="E48" i="9"/>
  <c r="E47" i="9"/>
  <c r="E46" i="9"/>
  <c r="E45" i="9"/>
  <c r="E44" i="9"/>
  <c r="E43" i="9"/>
  <c r="E42" i="9"/>
  <c r="E41" i="9"/>
  <c r="E36" i="9"/>
  <c r="E34" i="9"/>
  <c r="E33" i="9"/>
  <c r="E32" i="9"/>
  <c r="E31" i="9"/>
  <c r="E24" i="9"/>
  <c r="E25" i="9"/>
  <c r="E23" i="9"/>
  <c r="E22" i="9"/>
  <c r="E21" i="9"/>
  <c r="AP37" i="9"/>
  <c r="AO37" i="9"/>
  <c r="AM37" i="9"/>
  <c r="AL37" i="9"/>
  <c r="AK37" i="9"/>
  <c r="AJ37" i="9"/>
  <c r="AH37" i="9"/>
  <c r="AG37" i="9"/>
  <c r="AE37" i="9"/>
  <c r="AC37" i="9"/>
  <c r="AB37" i="9"/>
  <c r="Z37" i="9"/>
  <c r="X37" i="9"/>
  <c r="W37" i="9"/>
  <c r="U37" i="9"/>
  <c r="S37" i="9"/>
  <c r="R37" i="9"/>
  <c r="P37" i="9"/>
  <c r="N37" i="9"/>
  <c r="K37" i="9"/>
  <c r="J37" i="9"/>
  <c r="I37" i="9"/>
  <c r="E30" i="9"/>
  <c r="E20" i="9"/>
  <c r="E89" i="9"/>
  <c r="E101" i="9" s="1"/>
  <c r="E68" i="9"/>
  <c r="E56" i="9"/>
  <c r="E26" i="9"/>
  <c r="F86" i="9"/>
  <c r="G86" i="9"/>
  <c r="I70" i="9"/>
  <c r="I86" i="9"/>
  <c r="I49" i="9"/>
  <c r="I27" i="9"/>
  <c r="J86" i="9"/>
  <c r="J49" i="9"/>
  <c r="J27" i="9"/>
  <c r="K86" i="9"/>
  <c r="K49" i="9"/>
  <c r="K27" i="9"/>
  <c r="L86" i="9"/>
  <c r="L49" i="9"/>
  <c r="L27" i="9"/>
  <c r="M86" i="9"/>
  <c r="M49" i="9"/>
  <c r="N86" i="9"/>
  <c r="N27" i="9"/>
  <c r="P70" i="9"/>
  <c r="P86" i="9"/>
  <c r="P49" i="9"/>
  <c r="P27" i="9"/>
  <c r="Q86" i="9"/>
  <c r="Q49" i="9"/>
  <c r="Q27" i="9"/>
  <c r="R86" i="9"/>
  <c r="R49" i="9"/>
  <c r="R27" i="9"/>
  <c r="S70" i="9"/>
  <c r="S86" i="9"/>
  <c r="S49" i="9"/>
  <c r="S27" i="9"/>
  <c r="U70" i="9"/>
  <c r="U86" i="9"/>
  <c r="U49" i="9"/>
  <c r="U27" i="9"/>
  <c r="V86" i="9"/>
  <c r="V49" i="9"/>
  <c r="V27" i="9"/>
  <c r="W86" i="9"/>
  <c r="W49" i="9"/>
  <c r="W104" i="9"/>
  <c r="W27" i="9"/>
  <c r="X70" i="9"/>
  <c r="X86" i="9"/>
  <c r="X49" i="9"/>
  <c r="X27" i="9"/>
  <c r="Z70" i="9"/>
  <c r="Z86" i="9"/>
  <c r="Z49" i="9"/>
  <c r="Z27" i="9"/>
  <c r="AA86" i="9"/>
  <c r="AA49" i="9"/>
  <c r="AA27" i="9"/>
  <c r="AB86" i="9"/>
  <c r="AB49" i="9"/>
  <c r="AB27" i="9"/>
  <c r="AC86" i="9"/>
  <c r="AC49" i="9"/>
  <c r="AC27" i="9"/>
  <c r="AB104" i="9"/>
  <c r="AE70" i="9"/>
  <c r="AE86" i="9"/>
  <c r="AE49" i="9"/>
  <c r="AE27" i="9"/>
  <c r="AF86" i="9"/>
  <c r="AB106" i="9"/>
  <c r="AF49" i="9"/>
  <c r="AF27" i="9"/>
  <c r="AG86" i="9"/>
  <c r="AG49" i="9"/>
  <c r="AG27" i="9"/>
  <c r="AH86" i="9"/>
  <c r="AH49" i="9"/>
  <c r="AH27" i="9"/>
  <c r="AJ70" i="9"/>
  <c r="AJ86" i="9"/>
  <c r="AJ49" i="9"/>
  <c r="AJ27" i="9"/>
  <c r="AK86" i="9"/>
  <c r="AK49" i="9"/>
  <c r="AK27" i="9"/>
  <c r="AG106" i="9"/>
  <c r="AL86" i="9"/>
  <c r="AL49" i="9"/>
  <c r="AL27" i="9"/>
  <c r="AM86" i="9"/>
  <c r="AM49" i="9"/>
  <c r="AM27" i="9"/>
  <c r="AO70" i="9"/>
  <c r="AO86" i="9"/>
  <c r="AO49" i="9"/>
  <c r="AO27" i="9"/>
  <c r="AP86" i="9"/>
  <c r="AP49" i="9"/>
  <c r="AP27" i="9"/>
  <c r="E73" i="9"/>
  <c r="E86" i="9"/>
  <c r="E40" i="9"/>
  <c r="E19" i="9"/>
  <c r="C5" i="10"/>
  <c r="E5" i="10"/>
  <c r="G5" i="10" s="1"/>
  <c r="C4" i="10"/>
  <c r="G4" i="10" s="1"/>
  <c r="E4" i="10"/>
  <c r="C3" i="10"/>
  <c r="E3" i="10"/>
  <c r="C6" i="10"/>
  <c r="E6" i="10"/>
  <c r="C7" i="10"/>
  <c r="E7" i="10"/>
  <c r="C8" i="10"/>
  <c r="G8" i="10" s="1"/>
  <c r="E8" i="10"/>
  <c r="C2" i="10"/>
  <c r="E2" i="10"/>
  <c r="G2" i="10" s="1"/>
  <c r="C9" i="10"/>
  <c r="E9" i="10"/>
  <c r="C10" i="10"/>
  <c r="E10" i="10"/>
  <c r="G10" i="10" s="1"/>
  <c r="C11" i="10"/>
  <c r="G11" i="10" s="1"/>
  <c r="E11" i="10"/>
  <c r="C12" i="10"/>
  <c r="E12" i="10"/>
  <c r="C13" i="10"/>
  <c r="E13" i="10"/>
  <c r="C14" i="10"/>
  <c r="E14" i="10"/>
  <c r="C15" i="10"/>
  <c r="E15" i="10"/>
  <c r="C16" i="10"/>
  <c r="E16" i="10"/>
  <c r="C17" i="10"/>
  <c r="G17" i="10" s="1"/>
  <c r="E17" i="10"/>
  <c r="C18" i="10"/>
  <c r="E18" i="10"/>
  <c r="G18" i="10" s="1"/>
  <c r="C19" i="10"/>
  <c r="G19" i="10" s="1"/>
  <c r="E19" i="10"/>
  <c r="C20" i="10"/>
  <c r="E20" i="10"/>
  <c r="C21" i="10"/>
  <c r="E21" i="10"/>
  <c r="C22" i="10"/>
  <c r="E22" i="10"/>
  <c r="C23" i="10"/>
  <c r="E23" i="10"/>
  <c r="C24" i="10"/>
  <c r="E24" i="10"/>
  <c r="G24" i="10" s="1"/>
  <c r="C25" i="10"/>
  <c r="E25" i="10"/>
  <c r="C26" i="10"/>
  <c r="E26" i="10"/>
  <c r="G26" i="10" s="1"/>
  <c r="C27" i="10"/>
  <c r="G27" i="10" s="1"/>
  <c r="E27" i="10"/>
  <c r="C28" i="10"/>
  <c r="E28" i="10"/>
  <c r="C29" i="10"/>
  <c r="G29" i="10" s="1"/>
  <c r="E29" i="10"/>
  <c r="C30" i="10"/>
  <c r="E30" i="10"/>
  <c r="G30" i="10" s="1"/>
  <c r="C31" i="10"/>
  <c r="G31" i="10" s="1"/>
  <c r="E31" i="10"/>
  <c r="C32" i="10"/>
  <c r="E32" i="10"/>
  <c r="G32" i="10" s="1"/>
  <c r="C33" i="10"/>
  <c r="E33" i="10"/>
  <c r="C34" i="10"/>
  <c r="E34" i="10"/>
  <c r="C35" i="10"/>
  <c r="G35" i="10" s="1"/>
  <c r="E35" i="10"/>
  <c r="C36" i="10"/>
  <c r="E36" i="10"/>
  <c r="C37" i="10"/>
  <c r="E37" i="10"/>
  <c r="C38" i="10"/>
  <c r="E38" i="10"/>
  <c r="C39" i="10"/>
  <c r="E39" i="10"/>
  <c r="C40" i="10"/>
  <c r="E40" i="10"/>
  <c r="C41" i="10"/>
  <c r="G41" i="10" s="1"/>
  <c r="E41" i="10"/>
  <c r="C42" i="10"/>
  <c r="E42" i="10"/>
  <c r="C43" i="10"/>
  <c r="G43" i="10" s="1"/>
  <c r="E43" i="10"/>
  <c r="C44" i="10"/>
  <c r="E44" i="10"/>
  <c r="C45" i="10"/>
  <c r="E45" i="10"/>
  <c r="C46" i="10"/>
  <c r="E46" i="10"/>
  <c r="C47" i="10"/>
  <c r="E47" i="10"/>
  <c r="C48" i="10"/>
  <c r="E48" i="10"/>
  <c r="C49" i="10"/>
  <c r="G49" i="10" s="1"/>
  <c r="E49" i="10"/>
  <c r="B49" i="10"/>
  <c r="D49" i="10"/>
  <c r="D8" i="10"/>
  <c r="F8" i="10" s="1"/>
  <c r="B8" i="10"/>
  <c r="D9" i="10"/>
  <c r="B9" i="10"/>
  <c r="D6" i="10"/>
  <c r="F6" i="10" s="1"/>
  <c r="B6" i="10"/>
  <c r="D4" i="10"/>
  <c r="B4" i="10"/>
  <c r="F4" i="10" s="1"/>
  <c r="D3" i="10"/>
  <c r="F3" i="10" s="1"/>
  <c r="B3" i="10"/>
  <c r="D12" i="10"/>
  <c r="B12" i="10"/>
  <c r="D13" i="10"/>
  <c r="F13" i="10" s="1"/>
  <c r="B13" i="10"/>
  <c r="D10" i="10"/>
  <c r="B10" i="10"/>
  <c r="F10" i="10" s="1"/>
  <c r="D14" i="10"/>
  <c r="B14" i="10"/>
  <c r="D7" i="10"/>
  <c r="B7" i="10"/>
  <c r="D2" i="10"/>
  <c r="F2" i="10" s="1"/>
  <c r="B2" i="10"/>
  <c r="D15" i="10"/>
  <c r="B15" i="10"/>
  <c r="F15" i="10" s="1"/>
  <c r="D16" i="10"/>
  <c r="F16" i="10" s="1"/>
  <c r="B16" i="10"/>
  <c r="D17" i="10"/>
  <c r="B17" i="10"/>
  <c r="D18" i="10"/>
  <c r="F18" i="10" s="1"/>
  <c r="B18" i="10"/>
  <c r="D19" i="10"/>
  <c r="B19" i="10"/>
  <c r="F19" i="10" s="1"/>
  <c r="D20" i="10"/>
  <c r="F20" i="10" s="1"/>
  <c r="B20" i="10"/>
  <c r="D5" i="10"/>
  <c r="B5" i="10"/>
  <c r="F5" i="10" s="1"/>
  <c r="D21" i="10"/>
  <c r="F21" i="10" s="1"/>
  <c r="B21" i="10"/>
  <c r="D22" i="10"/>
  <c r="B22" i="10"/>
  <c r="D23" i="10"/>
  <c r="F23" i="10" s="1"/>
  <c r="B23" i="10"/>
  <c r="D24" i="10"/>
  <c r="B24" i="10"/>
  <c r="F24" i="10" s="1"/>
  <c r="D25" i="10"/>
  <c r="F25" i="10" s="1"/>
  <c r="B25" i="10"/>
  <c r="D11" i="10"/>
  <c r="F11" i="10" s="1"/>
  <c r="B11" i="10"/>
  <c r="D26" i="10"/>
  <c r="B26" i="10"/>
  <c r="D27" i="10"/>
  <c r="B27" i="10"/>
  <c r="F27" i="10" s="1"/>
  <c r="D28" i="10"/>
  <c r="F28" i="10" s="1"/>
  <c r="B28" i="10"/>
  <c r="D29" i="10"/>
  <c r="B29" i="10"/>
  <c r="F29" i="10" s="1"/>
  <c r="D30" i="10"/>
  <c r="F30" i="10" s="1"/>
  <c r="B30" i="10"/>
  <c r="D31" i="10"/>
  <c r="B31" i="10"/>
  <c r="F31" i="10" s="1"/>
  <c r="D32" i="10"/>
  <c r="F32" i="10" s="1"/>
  <c r="B32" i="10"/>
  <c r="D33" i="10"/>
  <c r="B33" i="10"/>
  <c r="D34" i="10"/>
  <c r="F34" i="10" s="1"/>
  <c r="B34" i="10"/>
  <c r="D35" i="10"/>
  <c r="B35" i="10"/>
  <c r="F35" i="10" s="1"/>
  <c r="D36" i="10"/>
  <c r="F36" i="10" s="1"/>
  <c r="B36" i="10"/>
  <c r="D37" i="10"/>
  <c r="B37" i="10"/>
  <c r="F37" i="10" s="1"/>
  <c r="D38" i="10"/>
  <c r="F38" i="10" s="1"/>
  <c r="B38" i="10"/>
  <c r="D39" i="10"/>
  <c r="B39" i="10"/>
  <c r="F39" i="10" s="1"/>
  <c r="D40" i="10"/>
  <c r="F40" i="10" s="1"/>
  <c r="B40" i="10"/>
  <c r="D41" i="10"/>
  <c r="B41" i="10"/>
  <c r="F41" i="10" s="1"/>
  <c r="D42" i="10"/>
  <c r="F42" i="10" s="1"/>
  <c r="B42" i="10"/>
  <c r="D43" i="10"/>
  <c r="B43" i="10"/>
  <c r="F43" i="10" s="1"/>
  <c r="D44" i="10"/>
  <c r="F44" i="10" s="1"/>
  <c r="B44" i="10"/>
  <c r="D45" i="10"/>
  <c r="B45" i="10"/>
  <c r="F45" i="10" s="1"/>
  <c r="D46" i="10"/>
  <c r="F46" i="10" s="1"/>
  <c r="B46" i="10"/>
  <c r="D47" i="10"/>
  <c r="B47" i="10"/>
  <c r="F47" i="10" s="1"/>
  <c r="D48" i="10"/>
  <c r="F48" i="10" s="1"/>
  <c r="B48" i="10"/>
  <c r="N2" i="10"/>
  <c r="E52" i="9"/>
  <c r="E53" i="9" s="1"/>
  <c r="I53" i="9"/>
  <c r="J53" i="9"/>
  <c r="M53" i="9"/>
  <c r="N53" i="9"/>
  <c r="P53" i="9"/>
  <c r="Q53" i="9"/>
  <c r="R53" i="9"/>
  <c r="S53" i="9"/>
  <c r="U53" i="9"/>
  <c r="V53" i="9"/>
  <c r="W53" i="9"/>
  <c r="X53" i="9"/>
  <c r="Z53" i="9"/>
  <c r="AA53" i="9"/>
  <c r="AB53" i="9"/>
  <c r="AC53" i="9"/>
  <c r="AE53" i="9"/>
  <c r="AF53" i="9"/>
  <c r="AG53" i="9"/>
  <c r="AH53" i="9"/>
  <c r="AJ53" i="9"/>
  <c r="AK53" i="9"/>
  <c r="AL53" i="9"/>
  <c r="AM53" i="9"/>
  <c r="AO53" i="9"/>
  <c r="AP53" i="9"/>
  <c r="AG104" i="9"/>
  <c r="G48" i="10"/>
  <c r="G16" i="10"/>
  <c r="G14" i="10"/>
  <c r="F26" i="10"/>
  <c r="F14" i="10"/>
  <c r="G25" i="10"/>
  <c r="G23" i="10"/>
  <c r="G21" i="10"/>
  <c r="G15" i="10"/>
  <c r="G13" i="10"/>
  <c r="G9" i="10"/>
  <c r="G6" i="10"/>
  <c r="G47" i="10"/>
  <c r="G45" i="10"/>
  <c r="G39" i="10"/>
  <c r="G37" i="10"/>
  <c r="G33" i="10"/>
  <c r="F12" i="10"/>
  <c r="AL106" i="9"/>
  <c r="AL104" i="9"/>
  <c r="W106" i="9"/>
  <c r="R106" i="9"/>
  <c r="R104" i="9"/>
  <c r="M106" i="9"/>
  <c r="G44" i="10" l="1"/>
  <c r="G40" i="10"/>
  <c r="G36" i="10"/>
  <c r="G28" i="10"/>
  <c r="G22" i="10"/>
  <c r="G20" i="10"/>
  <c r="G12" i="10"/>
  <c r="G7" i="10"/>
  <c r="F33" i="10"/>
  <c r="F22" i="10"/>
  <c r="F17" i="10"/>
  <c r="F7" i="10"/>
  <c r="F9" i="10"/>
  <c r="E70" i="9"/>
  <c r="F49" i="10"/>
  <c r="G46" i="10"/>
  <c r="G42" i="10"/>
  <c r="G38" i="10"/>
  <c r="G34" i="10"/>
  <c r="G3" i="10"/>
  <c r="N1" i="10" s="1"/>
  <c r="H16" i="10" s="1"/>
  <c r="I16" i="10" s="1"/>
  <c r="E27" i="9"/>
  <c r="E37" i="9"/>
  <c r="E49" i="9"/>
  <c r="H32" i="10" l="1"/>
  <c r="I32" i="10" s="1"/>
  <c r="H22" i="10"/>
  <c r="I22" i="10" s="1"/>
  <c r="H15" i="10"/>
  <c r="I15" i="10" s="1"/>
  <c r="H7" i="10"/>
  <c r="I7" i="10" s="1"/>
  <c r="H4" i="10"/>
  <c r="I4" i="10" s="1"/>
  <c r="H8" i="10"/>
  <c r="I8" i="10" s="1"/>
  <c r="H9" i="10"/>
  <c r="I9" i="10" s="1"/>
  <c r="H43" i="10"/>
  <c r="I43" i="10" s="1"/>
  <c r="H37" i="10"/>
  <c r="I37" i="10" s="1"/>
  <c r="H27" i="10"/>
  <c r="I27" i="10" s="1"/>
  <c r="H25" i="10"/>
  <c r="I25" i="10" s="1"/>
  <c r="H45" i="10"/>
  <c r="I45" i="10" s="1"/>
  <c r="H24" i="10"/>
  <c r="I24" i="10" s="1"/>
  <c r="H2" i="10"/>
  <c r="H35" i="10"/>
  <c r="I35" i="10" s="1"/>
  <c r="H20" i="10"/>
  <c r="I20" i="10" s="1"/>
  <c r="H28" i="10"/>
  <c r="I28" i="10" s="1"/>
  <c r="H6" i="10"/>
  <c r="I6" i="10" s="1"/>
  <c r="H46" i="10"/>
  <c r="I46" i="10" s="1"/>
  <c r="H44" i="10"/>
  <c r="I44" i="10" s="1"/>
  <c r="H19" i="10"/>
  <c r="I19" i="10" s="1"/>
  <c r="H47" i="10"/>
  <c r="I47" i="10" s="1"/>
  <c r="H30" i="10"/>
  <c r="I30" i="10" s="1"/>
  <c r="H33" i="10"/>
  <c r="I33" i="10" s="1"/>
  <c r="H23" i="10"/>
  <c r="I23" i="10" s="1"/>
  <c r="H34" i="10"/>
  <c r="I34" i="10" s="1"/>
  <c r="H13" i="10"/>
  <c r="I13" i="10" s="1"/>
  <c r="H17" i="10"/>
  <c r="I17" i="10" s="1"/>
  <c r="H21" i="10"/>
  <c r="I21" i="10" s="1"/>
  <c r="H49" i="10"/>
  <c r="I49" i="10" s="1"/>
  <c r="H29" i="10"/>
  <c r="I29" i="10" s="1"/>
  <c r="H38" i="10"/>
  <c r="I38" i="10" s="1"/>
  <c r="H10" i="10"/>
  <c r="I10" i="10" s="1"/>
  <c r="H40" i="10"/>
  <c r="I40" i="10" s="1"/>
  <c r="H41" i="10"/>
  <c r="I41" i="10" s="1"/>
  <c r="H12" i="10"/>
  <c r="I12" i="10" s="1"/>
  <c r="H31" i="10"/>
  <c r="I31" i="10" s="1"/>
  <c r="H5" i="10"/>
  <c r="I5" i="10" s="1"/>
  <c r="H14" i="10"/>
  <c r="I14" i="10" s="1"/>
  <c r="H26" i="10"/>
  <c r="I26" i="10" s="1"/>
  <c r="H42" i="10"/>
  <c r="I42" i="10" s="1"/>
  <c r="H11" i="10"/>
  <c r="I11" i="10" s="1"/>
  <c r="H36" i="10"/>
  <c r="I36" i="10" s="1"/>
  <c r="H48" i="10"/>
  <c r="I48" i="10" s="1"/>
  <c r="H39" i="10"/>
  <c r="I39" i="10" s="1"/>
  <c r="H18" i="10"/>
  <c r="I18" i="10" s="1"/>
  <c r="H3" i="10"/>
  <c r="I3" i="10" s="1"/>
  <c r="I2" i="10"/>
  <c r="N4" i="10" l="1"/>
  <c r="N3" i="10"/>
</calcChain>
</file>

<file path=xl/sharedStrings.xml><?xml version="1.0" encoding="utf-8"?>
<sst xmlns="http://schemas.openxmlformats.org/spreadsheetml/2006/main" count="356" uniqueCount="193">
  <si>
    <t xml:space="preserve">Lp. </t>
  </si>
  <si>
    <t>Egzamin po sem.</t>
  </si>
  <si>
    <t>Zaliczenie  po sem.</t>
  </si>
  <si>
    <t>GODZINY</t>
  </si>
  <si>
    <t>w tym</t>
  </si>
  <si>
    <t>I rok</t>
  </si>
  <si>
    <t>II rok</t>
  </si>
  <si>
    <t>I semestr</t>
  </si>
  <si>
    <t>II semestr</t>
  </si>
  <si>
    <t>III semestr</t>
  </si>
  <si>
    <t>ECTS</t>
  </si>
  <si>
    <t>W</t>
  </si>
  <si>
    <t>Ć</t>
  </si>
  <si>
    <t>Seminarium dyplomowe</t>
  </si>
  <si>
    <t>Liczba egzaminów w semestrze</t>
  </si>
  <si>
    <t>Liczba punktów ECTS w semestrze</t>
  </si>
  <si>
    <t>Semestr</t>
  </si>
  <si>
    <t>Pozostałe zajęcia obowiązkowe</t>
  </si>
  <si>
    <t>semestr</t>
  </si>
  <si>
    <t>godziny</t>
  </si>
  <si>
    <t>Szkolenie BHP</t>
  </si>
  <si>
    <t>Szkolenie biblioteczne</t>
  </si>
  <si>
    <t>IGK</t>
  </si>
  <si>
    <t>ZBN</t>
  </si>
  <si>
    <t>forma zajęć dydaktycznych</t>
  </si>
  <si>
    <t xml:space="preserve">inne </t>
  </si>
  <si>
    <t>zajęcia dydaktyczne</t>
  </si>
  <si>
    <t>Liczba godzin zajęć dydaktycznych w semestrze</t>
  </si>
  <si>
    <t>dozwolony deficyt punktów ECTS po poszczególnych semestrach:</t>
  </si>
  <si>
    <t xml:space="preserve">Oznaczenia:  </t>
  </si>
  <si>
    <t xml:space="preserve"> IV semestr</t>
  </si>
  <si>
    <t>Razem</t>
  </si>
  <si>
    <t>III rok</t>
  </si>
  <si>
    <t>V semestr</t>
  </si>
  <si>
    <t>VI semestr</t>
  </si>
  <si>
    <t>Kod ISCED:</t>
  </si>
  <si>
    <t>Uniwersytet Technologiczno-Humanistyczny im. Kazimierza Pułaskiego w Radomiu</t>
  </si>
  <si>
    <t>Forma studiów:</t>
  </si>
  <si>
    <t>Tytuł zawodowy nadawany absolwentom:</t>
  </si>
  <si>
    <t>Nazwa kierunku studiów:</t>
  </si>
  <si>
    <t>PLAN STUDIÓW   NR      ………………………………………………………...………………………</t>
  </si>
  <si>
    <t>Wychowanie fizyczne</t>
  </si>
  <si>
    <t>Ochrona własności przemysłowej i prawo autorskie</t>
  </si>
  <si>
    <t>Nazwa przedmiotu/zajęć</t>
  </si>
  <si>
    <t>A. Grupa zajęć podstawowych</t>
  </si>
  <si>
    <t>w zakresie:</t>
  </si>
  <si>
    <t xml:space="preserve">Razem grupa zajęć F </t>
  </si>
  <si>
    <t>Razem grupa zajęć E</t>
  </si>
  <si>
    <t>Razem grupa zajęć D</t>
  </si>
  <si>
    <r>
      <t>Razem grupa zajęć C</t>
    </r>
    <r>
      <rPr>
        <b/>
        <vertAlign val="subscript"/>
        <sz val="12"/>
        <rFont val="Arial"/>
        <family val="2"/>
        <charset val="238"/>
      </rPr>
      <t>1A</t>
    </r>
  </si>
  <si>
    <t>Razem grupa zajęć B</t>
  </si>
  <si>
    <t>Razem grupa zajęć A</t>
  </si>
  <si>
    <r>
      <t>Razem grupa zajęć C</t>
    </r>
    <r>
      <rPr>
        <b/>
        <vertAlign val="subscript"/>
        <sz val="12"/>
        <rFont val="Arial"/>
        <family val="2"/>
        <charset val="238"/>
      </rPr>
      <t>1B</t>
    </r>
  </si>
  <si>
    <t>dyscyplina</t>
  </si>
  <si>
    <t>Kolumna1</t>
  </si>
  <si>
    <t>Kolumna2</t>
  </si>
  <si>
    <t>ilosc wystąpień 1</t>
  </si>
  <si>
    <t>suma wystapien</t>
  </si>
  <si>
    <t>Przedmiot/zajęcia</t>
  </si>
  <si>
    <t>(nazwa)</t>
  </si>
  <si>
    <t>Forma/formy zajęć</t>
  </si>
  <si>
    <t>Łączna liczba godzin/liczba godzin zajęć dydaktycznych</t>
  </si>
  <si>
    <t>Liczba punktów ECTS</t>
  </si>
  <si>
    <t>Razem:</t>
  </si>
  <si>
    <t>Grupa zajęć odnoszących się do dyscypliny naukowej/artystycznej</t>
  </si>
  <si>
    <t>Kolumna3</t>
  </si>
  <si>
    <t>Kolumna4</t>
  </si>
  <si>
    <t>ects razem</t>
  </si>
  <si>
    <t>procenty</t>
  </si>
  <si>
    <t>proc</t>
  </si>
  <si>
    <t xml:space="preserve">archeologia  </t>
  </si>
  <si>
    <t xml:space="preserve">nauki medyczne  </t>
  </si>
  <si>
    <t xml:space="preserve">językoznawstwo  </t>
  </si>
  <si>
    <t xml:space="preserve">literaturoznawstwo  </t>
  </si>
  <si>
    <t xml:space="preserve">filozofia  </t>
  </si>
  <si>
    <t xml:space="preserve">historia  </t>
  </si>
  <si>
    <t xml:space="preserve">informatyka techniczna i telekomunikacja  </t>
  </si>
  <si>
    <t xml:space="preserve">weterynaria  </t>
  </si>
  <si>
    <t xml:space="preserve">nauki o kulturze i religii  </t>
  </si>
  <si>
    <t xml:space="preserve">nauki o sztuce  </t>
  </si>
  <si>
    <t xml:space="preserve">architektura i urbanistyka  </t>
  </si>
  <si>
    <t xml:space="preserve">automatyka  elektronika i elektrotechnika  </t>
  </si>
  <si>
    <t xml:space="preserve">inżynieria biomedyczna  </t>
  </si>
  <si>
    <t xml:space="preserve">inżynieria chemiczna  </t>
  </si>
  <si>
    <t xml:space="preserve">inżynieria lądowa i transport  </t>
  </si>
  <si>
    <t xml:space="preserve">inżynieria materiałowa  </t>
  </si>
  <si>
    <t xml:space="preserve">inżynieria mechaniczna  </t>
  </si>
  <si>
    <t xml:space="preserve">inżynieria środowiska  górnictwo i energetyka  </t>
  </si>
  <si>
    <t xml:space="preserve">nauki farmaceutyczne  </t>
  </si>
  <si>
    <t xml:space="preserve">nauki o kulturze fizycznej  </t>
  </si>
  <si>
    <t xml:space="preserve">nauki o zdrowiu  </t>
  </si>
  <si>
    <t xml:space="preserve">nauki leśne  </t>
  </si>
  <si>
    <t xml:space="preserve">rolnictwo i ogrodnictwo  </t>
  </si>
  <si>
    <t xml:space="preserve">technologia żywności i żywienia  </t>
  </si>
  <si>
    <t xml:space="preserve">zootechnika i rybactwo  </t>
  </si>
  <si>
    <t xml:space="preserve">ekonomia i finanse  </t>
  </si>
  <si>
    <t xml:space="preserve">geografia społeczno-ekonomiczna i gospodarka przestrzenna  </t>
  </si>
  <si>
    <t xml:space="preserve">nauki o bezpieczeństwie  </t>
  </si>
  <si>
    <t xml:space="preserve">nauki o komunikacji społecznej i mediach  </t>
  </si>
  <si>
    <t xml:space="preserve">nauki o polityce i administracji  </t>
  </si>
  <si>
    <t xml:space="preserve">nauki o zarządzaniu i jakości  </t>
  </si>
  <si>
    <t xml:space="preserve">nauki prawne  </t>
  </si>
  <si>
    <t xml:space="preserve">nauki socjologiczne  </t>
  </si>
  <si>
    <t xml:space="preserve">pedagogika  </t>
  </si>
  <si>
    <t xml:space="preserve">prawo kanoniczne  </t>
  </si>
  <si>
    <t xml:space="preserve">psychologia  </t>
  </si>
  <si>
    <t xml:space="preserve">astronomia  </t>
  </si>
  <si>
    <t xml:space="preserve">informatyka  </t>
  </si>
  <si>
    <t xml:space="preserve">matematyka  </t>
  </si>
  <si>
    <t xml:space="preserve">nauki biologiczne  </t>
  </si>
  <si>
    <t xml:space="preserve">nauki chemiczne  </t>
  </si>
  <si>
    <t xml:space="preserve">nauki fizyczne  </t>
  </si>
  <si>
    <t xml:space="preserve">nauki o Ziemi i środowisku  </t>
  </si>
  <si>
    <t xml:space="preserve">nauki teologiczne  </t>
  </si>
  <si>
    <t xml:space="preserve">sztuki filmowe i teatralne  </t>
  </si>
  <si>
    <t xml:space="preserve">sztuki muzyczne  </t>
  </si>
  <si>
    <t xml:space="preserve">sztuki plastyczne i konserwacja dzieł sztuki  </t>
  </si>
  <si>
    <t>Dyscypliny naukowe/artystyczne :</t>
  </si>
  <si>
    <t>Poziom studiów:</t>
  </si>
  <si>
    <t>Poziom kwalifikacji (PRK):</t>
  </si>
  <si>
    <t>Profil studiów:</t>
  </si>
  <si>
    <t>ECTS razem</t>
  </si>
  <si>
    <t>Anatomia</t>
  </si>
  <si>
    <t>Fizjologia</t>
  </si>
  <si>
    <t>Patologia</t>
  </si>
  <si>
    <t>Genetyka</t>
  </si>
  <si>
    <t>Mikrobiologia i parazytologia</t>
  </si>
  <si>
    <t>Farmakologia</t>
  </si>
  <si>
    <t>Radiologia</t>
  </si>
  <si>
    <t>Psychologia</t>
  </si>
  <si>
    <t>Socjologia</t>
  </si>
  <si>
    <t>Pedagogika</t>
  </si>
  <si>
    <t>Prawo medyczne</t>
  </si>
  <si>
    <t>Zdrowie publiczne</t>
  </si>
  <si>
    <t>Język angielski</t>
  </si>
  <si>
    <t>C. Nauki w zakresie podstaw opieki pielęgniarskiej</t>
  </si>
  <si>
    <r>
      <t xml:space="preserve">C </t>
    </r>
    <r>
      <rPr>
        <b/>
        <vertAlign val="subscript"/>
        <sz val="12"/>
        <rFont val="Arial"/>
        <family val="2"/>
        <charset val="238"/>
      </rPr>
      <t>1A</t>
    </r>
    <r>
      <rPr>
        <b/>
        <sz val="12"/>
        <rFont val="Arial"/>
        <family val="2"/>
        <charset val="238"/>
      </rPr>
      <t xml:space="preserve">. Nauki w zakresie podstaw opieki pielęgniarskiej - zajęcia obowiązkowe </t>
    </r>
  </si>
  <si>
    <t>Podstawy pielegniarstwa</t>
  </si>
  <si>
    <t>Etyka zawodu pielegniarki</t>
  </si>
  <si>
    <t>Promocja zdrowia</t>
  </si>
  <si>
    <t>Podstawowa opieka zdrowotna</t>
  </si>
  <si>
    <t>Dietetyka</t>
  </si>
  <si>
    <t>Organizacja pracy pielęgniarskiej</t>
  </si>
  <si>
    <t>Badanie fizykalne</t>
  </si>
  <si>
    <t>Zakażenia szpitalne</t>
  </si>
  <si>
    <t>System informacji w ochronie zdrowia</t>
  </si>
  <si>
    <r>
      <t>C</t>
    </r>
    <r>
      <rPr>
        <b/>
        <vertAlign val="subscript"/>
        <sz val="12"/>
        <rFont val="Arial"/>
        <family val="2"/>
        <charset val="238"/>
      </rPr>
      <t xml:space="preserve"> 1B</t>
    </r>
    <r>
      <rPr>
        <b/>
        <sz val="12"/>
        <rFont val="Arial"/>
        <family val="2"/>
        <charset val="238"/>
      </rPr>
      <t xml:space="preserve">. Nauki w zakresie podstaw opieki pielęgniarskiej - zajęcia do wyboru   </t>
    </r>
  </si>
  <si>
    <t>D. Nauki w zakresie opieki specjalistycznej</t>
  </si>
  <si>
    <r>
      <t>D</t>
    </r>
    <r>
      <rPr>
        <b/>
        <vertAlign val="subscript"/>
        <sz val="12"/>
        <rFont val="Arial"/>
        <family val="2"/>
        <charset val="238"/>
      </rPr>
      <t>.</t>
    </r>
    <r>
      <rPr>
        <b/>
        <sz val="12"/>
        <rFont val="Arial"/>
        <family val="2"/>
        <charset val="238"/>
      </rPr>
      <t xml:space="preserve"> Nauki w zakresie opieki specjalistycznej    </t>
    </r>
  </si>
  <si>
    <t>Choroby wewnętrzne i pielęgniarstwo internistyczne</t>
  </si>
  <si>
    <t>Pediatria i pielęgniarstwo pediatryczne</t>
  </si>
  <si>
    <t>Chirurgia i pielęgniarstwo chirurgiczne</t>
  </si>
  <si>
    <t>Położnictwo, ginekologia i pielęgniarstwo położniczo - ginekologiczne</t>
  </si>
  <si>
    <t>Psychiatria i pielęgniarstwo psychiatryczne</t>
  </si>
  <si>
    <t>Anestezjologia i pielęgniarstwo w zagrożeniu życia</t>
  </si>
  <si>
    <t>Pielgniarstwo opieki długoterminowej</t>
  </si>
  <si>
    <t>Neurologia i  pielęgniarstwo neurologiczne</t>
  </si>
  <si>
    <t>Geriatria i pielęgniarstwo  geriatryczne</t>
  </si>
  <si>
    <t>Opieka paliatywna</t>
  </si>
  <si>
    <t>Podstawy rehabilitacji</t>
  </si>
  <si>
    <t>Podstawy ratownictwa medycznego</t>
  </si>
  <si>
    <t xml:space="preserve">Badania naukowe w pielęgniarstwie </t>
  </si>
  <si>
    <t>Podstawy pielęgniarstwa</t>
  </si>
  <si>
    <t>Pielęgniarstwo w opiece długotewrminowej</t>
  </si>
  <si>
    <t>Razem A+B+C+D+E+F +wf (ECTS)</t>
  </si>
  <si>
    <t>E. Zajęcia praktyczne (Zp)</t>
  </si>
  <si>
    <t>F.  Praktyki zawodowe (Pz)</t>
  </si>
  <si>
    <t>Zp</t>
  </si>
  <si>
    <t>Pz</t>
  </si>
  <si>
    <t>W - wykład, Ć  - ćwiczenia, Zp - zajęcia praktyczne, Pz - praktyki zawodowe, ZBN - zajęcia bez nauczyciela,</t>
  </si>
  <si>
    <t>0,5</t>
  </si>
  <si>
    <t>Pielęgniarstwo w opiece długoterminowej</t>
  </si>
  <si>
    <t>pierwszy stopień</t>
  </si>
  <si>
    <t>praktyczny</t>
  </si>
  <si>
    <t>studia stacjonarne</t>
  </si>
  <si>
    <t>licencjat</t>
  </si>
  <si>
    <t xml:space="preserve">   </t>
  </si>
  <si>
    <t>30,5</t>
  </si>
  <si>
    <t>29,5</t>
  </si>
  <si>
    <t>I</t>
  </si>
  <si>
    <t>II</t>
  </si>
  <si>
    <t>VI</t>
  </si>
  <si>
    <t>IV</t>
  </si>
  <si>
    <t>III</t>
  </si>
  <si>
    <t>V</t>
  </si>
  <si>
    <t>PIELĘGNIARSTWO</t>
  </si>
  <si>
    <t>Biochemia i biofizyka</t>
  </si>
  <si>
    <t>A. Nauki podstawowe</t>
  </si>
  <si>
    <t>B. Nauki społeczne i humanistyczne</t>
  </si>
  <si>
    <r>
      <t>B</t>
    </r>
    <r>
      <rPr>
        <b/>
        <vertAlign val="subscript"/>
        <sz val="12"/>
        <rFont val="Arial"/>
        <family val="2"/>
        <charset val="238"/>
      </rPr>
      <t xml:space="preserve">. </t>
    </r>
    <r>
      <rPr>
        <b/>
        <sz val="12"/>
        <rFont val="Arial"/>
        <family val="2"/>
        <charset val="238"/>
      </rPr>
      <t>Nauki społeczne i humanistyczne</t>
    </r>
  </si>
  <si>
    <t xml:space="preserve">nauki o zdrowiu –83% - dyscyplina wiodąca, nauki medyczne  – 10%, nauki farmaceutyczne– 3%, nauki prawne 1%, pedagogika – 1%, psychologia – 1%, nauki socjologiczne 1% </t>
  </si>
  <si>
    <t>Język migowy</t>
  </si>
  <si>
    <t>Współpraca w zespołach opieki zdrowotnej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</si>
</sst>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vertAlign val="subscript"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Times New Roman"/>
      <family val="1"/>
      <charset val="238"/>
    </font>
    <font>
      <sz val="7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Consolas"/>
      <family val="3"/>
      <charset val="238"/>
    </font>
    <font>
      <sz val="12"/>
      <color rgb="FF2F2F2F"/>
      <name val="Segoe UI"/>
      <family val="2"/>
      <charset val="238"/>
    </font>
    <font>
      <b/>
      <sz val="8"/>
      <name val="Arial"/>
      <family val="2"/>
      <charset val="238"/>
    </font>
    <font>
      <i/>
      <sz val="9"/>
      <color rgb="FF2F2F2F"/>
      <name val="Times New Roman"/>
      <family val="1"/>
      <charset val="238"/>
    </font>
    <font>
      <b/>
      <i/>
      <sz val="9"/>
      <name val="Arial"/>
      <family val="2"/>
      <charset val="238"/>
    </font>
    <font>
      <b/>
      <sz val="11"/>
      <name val="Arial"/>
      <family val="2"/>
      <charset val="238"/>
    </font>
    <font>
      <sz val="6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4" fillId="5" borderId="35" applyNumberFormat="0" applyAlignment="0" applyProtection="0"/>
    <xf numFmtId="0" fontId="25" fillId="6" borderId="0" applyNumberFormat="0" applyBorder="0" applyAlignment="0" applyProtection="0"/>
  </cellStyleXfs>
  <cellXfs count="34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7" borderId="0" xfId="0" applyFont="1" applyFill="1" applyAlignment="1">
      <alignment vertical="center"/>
    </xf>
    <xf numFmtId="0" fontId="1" fillId="8" borderId="0" xfId="0" applyFont="1" applyFill="1"/>
    <xf numFmtId="0" fontId="1" fillId="8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12" borderId="1" xfId="0" applyFont="1" applyFill="1" applyBorder="1" applyAlignment="1">
      <alignment horizontal="center"/>
    </xf>
    <xf numFmtId="0" fontId="8" fillId="12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8" fillId="0" borderId="5" xfId="0" applyFont="1" applyFill="1" applyBorder="1" applyAlignment="1"/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/>
    <xf numFmtId="0" fontId="13" fillId="0" borderId="0" xfId="0" applyFont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15" fillId="0" borderId="0" xfId="0" applyFont="1" applyAlignment="1">
      <alignment vertical="center"/>
    </xf>
    <xf numFmtId="0" fontId="28" fillId="0" borderId="0" xfId="0" applyFont="1" applyFill="1" applyBorder="1" applyAlignment="1"/>
    <xf numFmtId="0" fontId="15" fillId="0" borderId="0" xfId="0" applyFont="1"/>
    <xf numFmtId="0" fontId="29" fillId="0" borderId="0" xfId="0" applyFont="1" applyFill="1" applyBorder="1" applyAlignment="1"/>
    <xf numFmtId="0" fontId="15" fillId="0" borderId="0" xfId="0" applyFont="1" applyFill="1" applyBorder="1" applyAlignment="1"/>
    <xf numFmtId="0" fontId="17" fillId="0" borderId="0" xfId="0" applyFont="1" applyFill="1" applyBorder="1" applyAlignment="1"/>
    <xf numFmtId="0" fontId="1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6" fillId="8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 applyFill="1" applyBorder="1"/>
    <xf numFmtId="0" fontId="19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9" fillId="8" borderId="0" xfId="0" applyFont="1" applyFill="1" applyBorder="1"/>
    <xf numFmtId="0" fontId="19" fillId="8" borderId="0" xfId="0" applyFont="1" applyFill="1"/>
    <xf numFmtId="0" fontId="19" fillId="5" borderId="1" xfId="1" applyFont="1" applyBorder="1" applyAlignment="1">
      <alignment horizontal="center" vertical="center"/>
    </xf>
    <xf numFmtId="0" fontId="19" fillId="14" borderId="0" xfId="0" applyFont="1" applyFill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vertical="center"/>
    </xf>
    <xf numFmtId="0" fontId="19" fillId="0" borderId="0" xfId="0" applyFont="1"/>
    <xf numFmtId="0" fontId="19" fillId="8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8" borderId="0" xfId="0" applyFont="1" applyFill="1" applyBorder="1"/>
    <xf numFmtId="0" fontId="6" fillId="8" borderId="0" xfId="0" applyFont="1" applyFill="1"/>
    <xf numFmtId="0" fontId="7" fillId="11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6" fillId="8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/>
    <xf numFmtId="0" fontId="1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17" borderId="0" xfId="0" applyFill="1"/>
    <xf numFmtId="0" fontId="0" fillId="16" borderId="1" xfId="0" applyFill="1" applyBorder="1"/>
    <xf numFmtId="0" fontId="31" fillId="0" borderId="0" xfId="0" applyFont="1"/>
    <xf numFmtId="0" fontId="9" fillId="18" borderId="45" xfId="0" applyFont="1" applyFill="1" applyBorder="1" applyAlignment="1">
      <alignment horizontal="center" vertical="center" wrapText="1"/>
    </xf>
    <xf numFmtId="0" fontId="9" fillId="18" borderId="44" xfId="0" applyFont="1" applyFill="1" applyBorder="1" applyAlignment="1">
      <alignment horizontal="center" vertical="center" wrapText="1"/>
    </xf>
    <xf numFmtId="0" fontId="9" fillId="18" borderId="13" xfId="0" applyFont="1" applyFill="1" applyBorder="1" applyAlignment="1">
      <alignment horizontal="center" vertical="center" wrapText="1"/>
    </xf>
    <xf numFmtId="0" fontId="0" fillId="18" borderId="46" xfId="0" applyFill="1" applyBorder="1" applyAlignment="1">
      <alignment vertical="top" wrapText="1"/>
    </xf>
    <xf numFmtId="0" fontId="9" fillId="18" borderId="40" xfId="0" applyFont="1" applyFill="1" applyBorder="1" applyAlignment="1">
      <alignment horizontal="center" vertical="center" wrapText="1"/>
    </xf>
    <xf numFmtId="0" fontId="0" fillId="18" borderId="43" xfId="0" applyFill="1" applyBorder="1" applyAlignment="1">
      <alignment vertical="top" wrapText="1"/>
    </xf>
    <xf numFmtId="0" fontId="10" fillId="0" borderId="44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7" xfId="0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8" fillId="19" borderId="1" xfId="0" applyFont="1" applyFill="1" applyBorder="1" applyAlignment="1">
      <alignment horizontal="center" vertical="center"/>
    </xf>
    <xf numFmtId="0" fontId="0" fillId="0" borderId="0" xfId="0" applyNumberFormat="1"/>
    <xf numFmtId="0" fontId="30" fillId="0" borderId="0" xfId="0" applyNumberFormat="1" applyFont="1" applyAlignment="1">
      <alignment horizontal="left" vertical="center"/>
    </xf>
    <xf numFmtId="10" fontId="1" fillId="0" borderId="0" xfId="0" applyNumberFormat="1" applyFont="1"/>
    <xf numFmtId="10" fontId="0" fillId="0" borderId="0" xfId="0" applyNumberFormat="1"/>
    <xf numFmtId="0" fontId="0" fillId="0" borderId="0" xfId="0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3" fillId="0" borderId="2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8" fillId="19" borderId="2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16" borderId="26" xfId="0" applyFill="1" applyBorder="1"/>
    <xf numFmtId="0" fontId="3" fillId="17" borderId="1" xfId="0" applyFont="1" applyFill="1" applyBorder="1" applyAlignment="1">
      <alignment vertical="center"/>
    </xf>
    <xf numFmtId="0" fontId="3" fillId="17" borderId="1" xfId="0" applyFont="1" applyFill="1" applyBorder="1"/>
    <xf numFmtId="0" fontId="3" fillId="0" borderId="1" xfId="0" applyFont="1" applyFill="1" applyBorder="1"/>
    <xf numFmtId="0" fontId="0" fillId="0" borderId="1" xfId="0" applyBorder="1"/>
    <xf numFmtId="0" fontId="19" fillId="8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vertical="center"/>
    </xf>
    <xf numFmtId="0" fontId="6" fillId="8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6" borderId="1" xfId="2" applyFont="1" applyBorder="1" applyAlignment="1">
      <alignment horizontal="center" vertical="center"/>
    </xf>
    <xf numFmtId="0" fontId="1" fillId="16" borderId="1" xfId="0" applyFont="1" applyFill="1" applyBorder="1"/>
    <xf numFmtId="0" fontId="1" fillId="17" borderId="0" xfId="0" applyFont="1" applyFill="1"/>
    <xf numFmtId="0" fontId="1" fillId="5" borderId="1" xfId="1" applyFont="1" applyBorder="1" applyAlignment="1">
      <alignment horizontal="center" vertical="center"/>
    </xf>
    <xf numFmtId="0" fontId="1" fillId="14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/>
    </xf>
    <xf numFmtId="0" fontId="33" fillId="0" borderId="0" xfId="0" applyFont="1"/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4" fillId="1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5" fillId="8" borderId="11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vertical="center"/>
    </xf>
    <xf numFmtId="0" fontId="18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16" fillId="8" borderId="0" xfId="0" applyFont="1" applyFill="1" applyAlignment="1">
      <alignment vertical="center"/>
    </xf>
    <xf numFmtId="0" fontId="9" fillId="8" borderId="0" xfId="0" applyFont="1" applyFill="1" applyAlignment="1"/>
    <xf numFmtId="0" fontId="10" fillId="8" borderId="0" xfId="0" applyFont="1" applyFill="1" applyAlignment="1">
      <alignment vertical="center"/>
    </xf>
    <xf numFmtId="0" fontId="10" fillId="8" borderId="0" xfId="0" applyFont="1" applyFill="1" applyAlignment="1"/>
    <xf numFmtId="0" fontId="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/>
    </xf>
    <xf numFmtId="0" fontId="1" fillId="8" borderId="0" xfId="0" applyFont="1" applyFill="1" applyBorder="1" applyAlignment="1" applyProtection="1">
      <alignment vertical="center" wrapText="1"/>
      <protection hidden="1"/>
    </xf>
    <xf numFmtId="0" fontId="5" fillId="8" borderId="0" xfId="0" applyFont="1" applyFill="1" applyBorder="1" applyAlignment="1" applyProtection="1">
      <alignment vertical="center" wrapText="1"/>
      <protection hidden="1"/>
    </xf>
    <xf numFmtId="0" fontId="5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8" borderId="0" xfId="0" applyFill="1"/>
    <xf numFmtId="0" fontId="11" fillId="8" borderId="0" xfId="0" applyFont="1" applyFill="1" applyAlignment="1"/>
    <xf numFmtId="0" fontId="3" fillId="8" borderId="0" xfId="0" applyFont="1" applyFill="1" applyBorder="1" applyAlignment="1">
      <alignment vertical="top" wrapText="1"/>
    </xf>
    <xf numFmtId="0" fontId="1" fillId="8" borderId="0" xfId="0" applyFont="1" applyFill="1" applyBorder="1" applyAlignment="1">
      <alignment vertical="top" wrapText="1"/>
    </xf>
    <xf numFmtId="0" fontId="1" fillId="8" borderId="0" xfId="0" applyFont="1" applyFill="1" applyBorder="1" applyAlignment="1"/>
    <xf numFmtId="0" fontId="3" fillId="11" borderId="1" xfId="0" applyFont="1" applyFill="1" applyBorder="1" applyAlignment="1">
      <alignment horizontal="center" vertical="center"/>
    </xf>
    <xf numFmtId="0" fontId="6" fillId="20" borderId="26" xfId="0" applyFont="1" applyFill="1" applyBorder="1" applyAlignment="1">
      <alignment horizontal="center" vertical="center"/>
    </xf>
    <xf numFmtId="0" fontId="1" fillId="20" borderId="26" xfId="0" applyFont="1" applyFill="1" applyBorder="1" applyAlignment="1">
      <alignment horizontal="center" vertical="center"/>
    </xf>
    <xf numFmtId="0" fontId="3" fillId="20" borderId="26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2" fillId="20" borderId="26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horizontal="center" vertical="center"/>
    </xf>
    <xf numFmtId="0" fontId="36" fillId="20" borderId="1" xfId="0" applyFont="1" applyFill="1" applyBorder="1" applyAlignment="1">
      <alignment horizontal="center" vertical="center"/>
    </xf>
    <xf numFmtId="0" fontId="32" fillId="2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5" fillId="12" borderId="2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0" fillId="17" borderId="1" xfId="0" applyFill="1" applyBorder="1"/>
    <xf numFmtId="0" fontId="6" fillId="0" borderId="1" xfId="0" applyFont="1" applyFill="1" applyBorder="1"/>
    <xf numFmtId="0" fontId="3" fillId="8" borderId="0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8" borderId="0" xfId="0" applyFont="1" applyFill="1" applyBorder="1" applyAlignment="1"/>
    <xf numFmtId="0" fontId="8" fillId="8" borderId="0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19" fillId="0" borderId="3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/>
    </xf>
    <xf numFmtId="0" fontId="23" fillId="8" borderId="3" xfId="0" applyFont="1" applyFill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textRotation="90" wrapText="1"/>
    </xf>
    <xf numFmtId="0" fontId="8" fillId="12" borderId="26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8" fillId="12" borderId="29" xfId="0" applyFont="1" applyFill="1" applyBorder="1" applyAlignment="1">
      <alignment horizontal="center" vertical="center" textRotation="90"/>
    </xf>
    <xf numFmtId="0" fontId="8" fillId="12" borderId="1" xfId="0" applyFont="1" applyFill="1" applyBorder="1" applyAlignment="1">
      <alignment horizontal="center" vertical="center" textRotation="90"/>
    </xf>
    <xf numFmtId="0" fontId="10" fillId="0" borderId="0" xfId="0" applyFont="1" applyFill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23" fillId="8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3" fillId="8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 applyProtection="1">
      <alignment horizontal="center" vertical="center" wrapText="1"/>
      <protection hidden="1"/>
    </xf>
    <xf numFmtId="0" fontId="19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1" fillId="8" borderId="1" xfId="0" applyFont="1" applyFill="1" applyBorder="1" applyAlignment="1">
      <alignment horizontal="center" vertical="center" textRotation="180"/>
    </xf>
    <xf numFmtId="0" fontId="1" fillId="8" borderId="6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textRotation="90" wrapText="1"/>
    </xf>
    <xf numFmtId="0" fontId="6" fillId="0" borderId="3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left" vertical="center"/>
    </xf>
    <xf numFmtId="0" fontId="6" fillId="8" borderId="20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18" borderId="36" xfId="0" applyFont="1" applyFill="1" applyBorder="1" applyAlignment="1">
      <alignment horizontal="center" vertical="center" wrapText="1"/>
    </xf>
    <xf numFmtId="0" fontId="9" fillId="18" borderId="37" xfId="0" applyFont="1" applyFill="1" applyBorder="1" applyAlignment="1">
      <alignment horizontal="center" vertical="center" wrapText="1"/>
    </xf>
    <xf numFmtId="0" fontId="9" fillId="18" borderId="38" xfId="0" applyFont="1" applyFill="1" applyBorder="1" applyAlignment="1">
      <alignment horizontal="center" vertical="center" wrapText="1"/>
    </xf>
    <xf numFmtId="0" fontId="9" fillId="18" borderId="39" xfId="0" applyFont="1" applyFill="1" applyBorder="1" applyAlignment="1">
      <alignment horizontal="center" vertical="center" wrapText="1"/>
    </xf>
    <xf numFmtId="0" fontId="9" fillId="18" borderId="0" xfId="0" applyFont="1" applyFill="1" applyBorder="1" applyAlignment="1">
      <alignment horizontal="center" vertical="center" wrapText="1"/>
    </xf>
    <xf numFmtId="0" fontId="9" fillId="18" borderId="40" xfId="0" applyFont="1" applyFill="1" applyBorder="1" applyAlignment="1">
      <alignment horizontal="center" vertical="center" wrapText="1"/>
    </xf>
    <xf numFmtId="0" fontId="9" fillId="18" borderId="41" xfId="0" applyFont="1" applyFill="1" applyBorder="1" applyAlignment="1">
      <alignment horizontal="center" vertical="center" wrapText="1"/>
    </xf>
    <xf numFmtId="0" fontId="9" fillId="18" borderId="42" xfId="0" applyFont="1" applyFill="1" applyBorder="1" applyAlignment="1">
      <alignment horizontal="center" vertical="center" wrapText="1"/>
    </xf>
    <xf numFmtId="0" fontId="9" fillId="18" borderId="43" xfId="0" applyFont="1" applyFill="1" applyBorder="1" applyAlignment="1">
      <alignment horizontal="center" vertical="center" wrapText="1"/>
    </xf>
    <xf numFmtId="0" fontId="9" fillId="0" borderId="49" xfId="0" applyFont="1" applyBorder="1" applyAlignment="1">
      <alignment horizontal="right" vertical="center" wrapText="1"/>
    </xf>
    <xf numFmtId="0" fontId="9" fillId="0" borderId="50" xfId="0" applyFont="1" applyBorder="1" applyAlignment="1">
      <alignment horizontal="right" vertical="center" wrapText="1"/>
    </xf>
  </cellXfs>
  <cellStyles count="3">
    <cellStyle name="Dane wejściowe" xfId="1" builtinId="20"/>
    <cellStyle name="Dobry" xfId="2" builtinId="26"/>
    <cellStyle name="Normalny" xfId="0" builtinId="0"/>
  </cellStyles>
  <dxfs count="1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4" formatCode="0.00%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nsolas"/>
        <scheme val="none"/>
      </font>
      <numFmt numFmtId="0" formatCode="General"/>
      <alignment horizontal="left" vertical="center" textRotation="0" wrapText="0" indent="0" justifyLastLine="0" shrinkToFit="0" readingOrder="0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I49" totalsRowShown="0">
  <autoFilter ref="A1:I49"/>
  <sortState ref="A2:I49">
    <sortCondition descending="1" ref="H1:H49"/>
  </sortState>
  <tableColumns count="9">
    <tableColumn id="1" name="Kolumna1"/>
    <tableColumn id="2" name="ilosc wystąpień 1" dataDxfId="12">
      <calculatedColumnFormula>COUNTIF('Plan studiów'!AQ$19:AQ$102,A2)</calculatedColumnFormula>
    </tableColumn>
    <tableColumn id="4" name="Kolumna3" dataDxfId="11">
      <calculatedColumnFormula>SUMIF('Plan studiów'!AQ$19:AQ$102,A2,'Plan studiów'!AR$19:AR$102)</calculatedColumnFormula>
    </tableColumn>
    <tableColumn id="3" name="Kolumna2" dataDxfId="10">
      <calculatedColumnFormula>COUNTIF('Plan studiów'!AS$19:AS$102,A2)</calculatedColumnFormula>
    </tableColumn>
    <tableColumn id="5" name="Kolumna4">
      <calculatedColumnFormula>SUMIF('Plan studiów'!AS$19:AS$102,A2,'Plan studiów'!AT$19:AT$102)</calculatedColumnFormula>
    </tableColumn>
    <tableColumn id="7" name="suma wystapien">
      <calculatedColumnFormula>Tabela1[[#This Row],[Kolumna2]]+Tabela1[[#This Row],[ilosc wystąpień 1]]</calculatedColumnFormula>
    </tableColumn>
    <tableColumn id="6" name="ects razem" dataDxfId="9">
      <calculatedColumnFormula>Tabela1[[#This Row],[Kolumna3]]+Tabela1[[#This Row],[Kolumna4]]</calculatedColumnFormula>
    </tableColumn>
    <tableColumn id="8" name="procenty" dataDxfId="8">
      <calculatedColumnFormula>G2/N$1</calculatedColumnFormula>
    </tableColumn>
    <tableColumn id="9" name="proc">
      <calculatedColumnFormula>TEXT(H2,"0%, 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EG447"/>
  <sheetViews>
    <sheetView tabSelected="1" view="pageBreakPreview" topLeftCell="A73" zoomScale="82" zoomScaleNormal="100" zoomScaleSheetLayoutView="82" zoomScalePageLayoutView="60" workbookViewId="0">
      <pane xSplit="1" topLeftCell="J1" activePane="topRight" state="frozen"/>
      <selection activeCell="A13" sqref="A13"/>
      <selection pane="topRight" activeCell="AP103" sqref="AP103"/>
    </sheetView>
  </sheetViews>
  <sheetFormatPr defaultRowHeight="12.75" x14ac:dyDescent="0.2"/>
  <cols>
    <col min="1" max="1" width="4" style="1" customWidth="1"/>
    <col min="2" max="2" width="58.5703125" style="1" customWidth="1"/>
    <col min="3" max="3" width="20.140625" style="2" customWidth="1"/>
    <col min="4" max="4" width="9.28515625" style="2" customWidth="1"/>
    <col min="5" max="5" width="6.7109375" style="19" customWidth="1"/>
    <col min="6" max="6" width="7.28515625" style="19" customWidth="1"/>
    <col min="7" max="7" width="9" style="19" customWidth="1"/>
    <col min="8" max="8" width="7.140625" style="19" customWidth="1"/>
    <col min="9" max="9" width="6.28515625" style="19" customWidth="1"/>
    <col min="10" max="10" width="6.42578125" style="19" customWidth="1"/>
    <col min="11" max="11" width="7.140625" style="19" customWidth="1"/>
    <col min="12" max="12" width="5.28515625" style="50" customWidth="1"/>
    <col min="13" max="13" width="5.85546875" style="10" customWidth="1"/>
    <col min="14" max="14" width="5.28515625" style="10" customWidth="1"/>
    <col min="15" max="15" width="4.85546875" style="10" customWidth="1"/>
    <col min="16" max="16" width="5.28515625" style="10" customWidth="1"/>
    <col min="17" max="17" width="7.140625" style="51" customWidth="1"/>
    <col min="18" max="19" width="5.28515625" style="10" customWidth="1"/>
    <col min="20" max="21" width="4.85546875" style="10" customWidth="1"/>
    <col min="22" max="22" width="7.42578125" style="51" customWidth="1"/>
    <col min="23" max="23" width="4.85546875" style="10" customWidth="1"/>
    <col min="24" max="24" width="5.28515625" style="10" customWidth="1"/>
    <col min="25" max="25" width="5.85546875" style="10" customWidth="1"/>
    <col min="26" max="26" width="5.7109375" style="10" customWidth="1"/>
    <col min="27" max="27" width="4.42578125" style="51" customWidth="1"/>
    <col min="28" max="28" width="5.5703125" style="10" customWidth="1"/>
    <col min="29" max="29" width="5" style="10" customWidth="1"/>
    <col min="30" max="30" width="4.85546875" style="10" customWidth="1"/>
    <col min="31" max="31" width="5" style="10" customWidth="1"/>
    <col min="32" max="32" width="7.140625" style="51" customWidth="1"/>
    <col min="33" max="33" width="5" style="209" customWidth="1"/>
    <col min="34" max="34" width="5.85546875" style="10" customWidth="1"/>
    <col min="35" max="35" width="5.5703125" style="10" customWidth="1"/>
    <col min="36" max="36" width="5" style="10" customWidth="1"/>
    <col min="37" max="37" width="3.7109375" style="51" customWidth="1"/>
    <col min="38" max="38" width="5.140625" style="209" customWidth="1"/>
    <col min="39" max="39" width="5.140625" style="10" customWidth="1"/>
    <col min="40" max="40" width="5.7109375" style="10" customWidth="1"/>
    <col min="41" max="41" width="5" style="10" customWidth="1"/>
    <col min="42" max="42" width="4.28515625" style="51" customWidth="1"/>
    <col min="43" max="43" width="10.7109375" style="20" customWidth="1"/>
    <col min="44" max="44" width="6" style="13" customWidth="1"/>
    <col min="45" max="45" width="7.85546875" style="20" customWidth="1"/>
    <col min="46" max="46" width="6.140625" style="13" customWidth="1"/>
    <col min="47" max="94" width="9.140625" style="13"/>
    <col min="95" max="136" width="9.140625" style="12"/>
    <col min="137" max="16384" width="9.140625" style="1"/>
  </cols>
  <sheetData>
    <row r="1" spans="1:137" s="64" customFormat="1" ht="24" customHeight="1" x14ac:dyDescent="0.25">
      <c r="A1" s="252" t="s">
        <v>36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108"/>
      <c r="AR1" s="63"/>
      <c r="AS1" s="108"/>
      <c r="AT1" s="63"/>
      <c r="AU1" s="63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</row>
    <row r="2" spans="1:137" s="64" customFormat="1" ht="16.5" customHeight="1" x14ac:dyDescent="0.25">
      <c r="A2" s="253" t="s">
        <v>40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108"/>
      <c r="AR2" s="63"/>
      <c r="AS2" s="108"/>
      <c r="AT2" s="63"/>
      <c r="AU2" s="63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</row>
    <row r="3" spans="1:137" s="55" customFormat="1" ht="30" customHeight="1" x14ac:dyDescent="0.2">
      <c r="A3" s="66"/>
      <c r="B3" s="67"/>
      <c r="C3" s="104" t="s">
        <v>39</v>
      </c>
      <c r="D3" s="104"/>
      <c r="E3" s="104"/>
      <c r="F3" s="104" t="s">
        <v>185</v>
      </c>
      <c r="G3" s="104"/>
      <c r="H3" s="104"/>
      <c r="I3" s="104"/>
      <c r="J3" s="104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104"/>
      <c r="AD3" s="104"/>
      <c r="AE3" s="104"/>
      <c r="AF3" s="104"/>
      <c r="AG3" s="198"/>
      <c r="AH3" s="104"/>
      <c r="AI3" s="104"/>
      <c r="AJ3" s="104"/>
      <c r="AK3" s="104"/>
      <c r="AL3" s="198"/>
      <c r="AM3" s="104"/>
      <c r="AN3" s="104"/>
      <c r="AO3" s="104"/>
      <c r="AP3" s="104"/>
      <c r="AQ3" s="109"/>
      <c r="AR3" s="68"/>
      <c r="AS3" s="109"/>
      <c r="AT3" s="68"/>
      <c r="AU3" s="68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</row>
    <row r="4" spans="1:137" s="55" customFormat="1" ht="15" customHeight="1" x14ac:dyDescent="0.2">
      <c r="A4" s="65"/>
      <c r="B4" s="58"/>
      <c r="C4" s="65"/>
      <c r="D4" s="65"/>
      <c r="E4" s="65"/>
      <c r="F4" s="260" t="s">
        <v>45</v>
      </c>
      <c r="G4" s="260"/>
      <c r="H4" s="260"/>
      <c r="I4" s="260"/>
      <c r="J4" s="260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11"/>
      <c r="AM4" s="59"/>
      <c r="AN4" s="59"/>
      <c r="AO4" s="59"/>
      <c r="AP4" s="59"/>
      <c r="AQ4" s="57"/>
      <c r="AR4" s="54"/>
      <c r="AS4" s="61"/>
      <c r="AT4" s="54"/>
      <c r="AU4" s="5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</row>
    <row r="5" spans="1:137" s="55" customFormat="1" ht="15" customHeight="1" x14ac:dyDescent="0.25">
      <c r="A5" s="69" t="s">
        <v>118</v>
      </c>
      <c r="B5" s="70"/>
      <c r="C5" s="179" t="s">
        <v>172</v>
      </c>
      <c r="D5" s="179"/>
      <c r="E5" s="179"/>
      <c r="F5" s="179"/>
      <c r="G5" s="179"/>
      <c r="H5" s="135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56"/>
      <c r="W5" s="57"/>
      <c r="X5" s="57"/>
      <c r="Y5" s="57"/>
      <c r="Z5" s="57"/>
      <c r="AA5" s="56"/>
      <c r="AB5" s="57"/>
      <c r="AC5" s="68"/>
      <c r="AD5" s="68"/>
      <c r="AE5" s="68"/>
      <c r="AF5" s="68"/>
      <c r="AG5" s="199"/>
      <c r="AH5" s="68"/>
      <c r="AI5" s="68"/>
      <c r="AJ5" s="68"/>
      <c r="AK5" s="68"/>
      <c r="AL5" s="199"/>
      <c r="AM5" s="68"/>
      <c r="AN5" s="68"/>
      <c r="AO5" s="68"/>
      <c r="AP5" s="68"/>
      <c r="AQ5" s="109"/>
      <c r="AR5" s="68"/>
      <c r="AS5" s="109"/>
      <c r="AT5" s="68"/>
      <c r="AU5" s="68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</row>
    <row r="6" spans="1:137" s="55" customFormat="1" ht="15" customHeight="1" x14ac:dyDescent="0.25">
      <c r="A6" s="69" t="s">
        <v>119</v>
      </c>
      <c r="B6" s="70"/>
      <c r="C6" s="179">
        <v>6</v>
      </c>
      <c r="D6" s="139"/>
      <c r="E6" s="179"/>
      <c r="F6" s="179"/>
      <c r="G6" s="179"/>
      <c r="H6" s="135"/>
      <c r="I6" s="61"/>
      <c r="J6" s="61"/>
      <c r="K6" s="61"/>
      <c r="L6" s="62"/>
      <c r="M6" s="61"/>
      <c r="N6" s="57"/>
      <c r="O6" s="57"/>
      <c r="P6" s="57"/>
      <c r="Q6" s="56"/>
      <c r="R6" s="57"/>
      <c r="S6" s="57"/>
      <c r="T6" s="57"/>
      <c r="U6" s="57"/>
      <c r="V6" s="56"/>
      <c r="W6" s="57"/>
      <c r="X6" s="57"/>
      <c r="Y6" s="57"/>
      <c r="Z6" s="57"/>
      <c r="AA6" s="56"/>
      <c r="AB6" s="57"/>
      <c r="AC6" s="57"/>
      <c r="AD6" s="57"/>
      <c r="AE6" s="57"/>
      <c r="AF6" s="59"/>
      <c r="AG6" s="200"/>
      <c r="AH6" s="60"/>
      <c r="AI6" s="60"/>
      <c r="AJ6" s="59"/>
      <c r="AK6" s="59"/>
      <c r="AL6" s="201"/>
      <c r="AM6" s="60"/>
      <c r="AN6" s="60"/>
      <c r="AO6" s="59"/>
      <c r="AP6" s="59"/>
      <c r="AQ6" s="56"/>
      <c r="AR6" s="57"/>
      <c r="AS6" s="57"/>
      <c r="AT6" s="57"/>
      <c r="AU6" s="54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</row>
    <row r="7" spans="1:137" s="55" customFormat="1" ht="15" customHeight="1" x14ac:dyDescent="0.25">
      <c r="A7" s="69" t="s">
        <v>120</v>
      </c>
      <c r="B7" s="70"/>
      <c r="C7" s="179" t="s">
        <v>173</v>
      </c>
      <c r="D7" s="179"/>
      <c r="E7" s="179"/>
      <c r="F7" s="179"/>
      <c r="G7" s="179"/>
      <c r="H7" s="135"/>
      <c r="I7" s="61"/>
      <c r="J7" s="61"/>
      <c r="K7" s="61"/>
      <c r="L7" s="62"/>
      <c r="M7" s="61"/>
      <c r="N7" s="57"/>
      <c r="O7" s="57"/>
      <c r="P7" s="57"/>
      <c r="Q7" s="56"/>
      <c r="R7" s="57"/>
      <c r="S7" s="57"/>
      <c r="T7" s="57"/>
      <c r="U7" s="57"/>
      <c r="V7" s="56"/>
      <c r="W7" s="57"/>
      <c r="X7" s="57"/>
      <c r="Y7" s="57"/>
      <c r="Z7" s="57"/>
      <c r="AA7" s="56"/>
      <c r="AB7" s="57"/>
      <c r="AC7" s="68"/>
      <c r="AD7" s="68"/>
      <c r="AE7" s="68"/>
      <c r="AF7" s="68"/>
      <c r="AG7" s="199"/>
      <c r="AH7" s="68"/>
      <c r="AI7" s="68"/>
      <c r="AJ7" s="68"/>
      <c r="AK7" s="68"/>
      <c r="AL7" s="199"/>
      <c r="AM7" s="68"/>
      <c r="AN7" s="68"/>
      <c r="AO7" s="68"/>
      <c r="AP7" s="68"/>
      <c r="AQ7" s="109"/>
      <c r="AR7" s="68"/>
      <c r="AS7" s="109"/>
      <c r="AT7" s="68"/>
      <c r="AU7" s="68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</row>
    <row r="8" spans="1:137" s="55" customFormat="1" ht="15" customHeight="1" x14ac:dyDescent="0.25">
      <c r="A8" s="71" t="s">
        <v>117</v>
      </c>
      <c r="B8" s="70"/>
      <c r="C8" s="182" t="s">
        <v>190</v>
      </c>
      <c r="D8" s="139"/>
      <c r="E8" s="106"/>
      <c r="F8" s="106"/>
      <c r="G8" s="106"/>
      <c r="H8" s="106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6"/>
      <c r="W8" s="57"/>
      <c r="X8" s="59"/>
      <c r="Y8" s="59"/>
      <c r="Z8" s="59"/>
      <c r="AA8" s="60"/>
      <c r="AB8" s="59"/>
      <c r="AC8" s="59"/>
      <c r="AD8" s="59"/>
      <c r="AE8" s="59"/>
      <c r="AF8" s="60"/>
      <c r="AG8" s="201"/>
      <c r="AH8" s="59"/>
      <c r="AI8" s="59"/>
      <c r="AJ8" s="59"/>
      <c r="AK8" s="60"/>
      <c r="AL8" s="201"/>
      <c r="AM8" s="59"/>
      <c r="AN8" s="59"/>
      <c r="AO8" s="59"/>
      <c r="AP8" s="60"/>
      <c r="AQ8" s="61"/>
      <c r="AR8" s="54"/>
      <c r="AS8" s="61"/>
      <c r="AT8" s="54"/>
      <c r="AU8" s="54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</row>
    <row r="9" spans="1:137" s="55" customFormat="1" ht="15" customHeight="1" x14ac:dyDescent="0.25">
      <c r="A9" s="72" t="s">
        <v>35</v>
      </c>
      <c r="B9" s="70"/>
      <c r="C9" s="179">
        <v>913</v>
      </c>
      <c r="D9" s="179"/>
      <c r="E9" s="179"/>
      <c r="F9" s="179"/>
      <c r="G9" s="179"/>
      <c r="H9" s="135"/>
      <c r="I9" s="61"/>
      <c r="J9" s="61"/>
      <c r="K9" s="61"/>
      <c r="L9" s="62"/>
      <c r="M9" s="61"/>
      <c r="N9" s="57"/>
      <c r="O9" s="57"/>
      <c r="P9" s="57"/>
      <c r="Q9" s="56"/>
      <c r="R9" s="57"/>
      <c r="S9" s="57"/>
      <c r="T9" s="57"/>
      <c r="U9" s="57"/>
      <c r="V9" s="56"/>
      <c r="W9" s="57"/>
      <c r="X9" s="59"/>
      <c r="Y9" s="59"/>
      <c r="Z9" s="57"/>
      <c r="AA9" s="60"/>
      <c r="AB9" s="59"/>
      <c r="AC9" s="59"/>
      <c r="AD9" s="59"/>
      <c r="AE9" s="59"/>
      <c r="AF9" s="60"/>
      <c r="AG9" s="201"/>
      <c r="AH9" s="59"/>
      <c r="AI9" s="59"/>
      <c r="AJ9" s="59"/>
      <c r="AK9" s="60"/>
      <c r="AL9" s="200"/>
      <c r="AM9" s="57"/>
      <c r="AN9" s="57"/>
      <c r="AO9" s="57"/>
      <c r="AP9" s="56"/>
      <c r="AQ9" s="61"/>
      <c r="AR9" s="54"/>
      <c r="AS9" s="61"/>
      <c r="AT9" s="54"/>
      <c r="AU9" s="54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</row>
    <row r="10" spans="1:137" s="55" customFormat="1" ht="15" customHeight="1" x14ac:dyDescent="0.25">
      <c r="A10" s="73" t="s">
        <v>37</v>
      </c>
      <c r="B10" s="70"/>
      <c r="C10" s="179" t="s">
        <v>174</v>
      </c>
      <c r="D10" s="179"/>
      <c r="E10" s="179"/>
      <c r="F10" s="179"/>
      <c r="G10" s="179"/>
      <c r="H10" s="135"/>
      <c r="I10" s="61"/>
      <c r="J10" s="61"/>
      <c r="K10" s="61"/>
      <c r="L10" s="62"/>
      <c r="M10" s="61"/>
      <c r="N10" s="57"/>
      <c r="O10" s="57"/>
      <c r="P10" s="57"/>
      <c r="Q10" s="56"/>
      <c r="R10" s="57"/>
      <c r="S10" s="57"/>
      <c r="T10" s="57"/>
      <c r="U10" s="57"/>
      <c r="V10" s="56"/>
      <c r="W10" s="57"/>
      <c r="X10" s="59"/>
      <c r="Y10" s="59"/>
      <c r="Z10" s="57"/>
      <c r="AA10" s="60"/>
      <c r="AB10" s="59"/>
      <c r="AC10" s="59"/>
      <c r="AD10" s="59"/>
      <c r="AE10" s="59"/>
      <c r="AF10" s="60"/>
      <c r="AG10" s="201"/>
      <c r="AH10" s="59"/>
      <c r="AI10" s="59"/>
      <c r="AJ10" s="59"/>
      <c r="AK10" s="60"/>
      <c r="AL10" s="200"/>
      <c r="AM10" s="57"/>
      <c r="AN10" s="57"/>
      <c r="AO10" s="57"/>
      <c r="AP10" s="56"/>
      <c r="AQ10" s="61"/>
      <c r="AR10" s="54"/>
      <c r="AS10" s="61"/>
      <c r="AT10" s="54"/>
      <c r="AU10" s="54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</row>
    <row r="11" spans="1:137" s="55" customFormat="1" ht="15" customHeight="1" thickBot="1" x14ac:dyDescent="0.3">
      <c r="A11" s="73" t="s">
        <v>38</v>
      </c>
      <c r="B11" s="74"/>
      <c r="C11" s="181" t="s">
        <v>175</v>
      </c>
      <c r="D11" s="181"/>
      <c r="E11" s="181"/>
      <c r="F11" s="181"/>
      <c r="G11" s="181"/>
      <c r="H11" s="136"/>
      <c r="I11" s="61"/>
      <c r="J11" s="61"/>
      <c r="K11" s="61"/>
      <c r="L11" s="62"/>
      <c r="M11" s="61"/>
      <c r="N11" s="57"/>
      <c r="O11" s="57"/>
      <c r="P11" s="57"/>
      <c r="Q11" s="56"/>
      <c r="R11" s="57"/>
      <c r="S11" s="57"/>
      <c r="T11" s="57"/>
      <c r="U11" s="57"/>
      <c r="V11" s="56"/>
      <c r="W11" s="57"/>
      <c r="X11" s="57"/>
      <c r="Y11" s="57"/>
      <c r="Z11" s="57"/>
      <c r="AA11" s="56"/>
      <c r="AB11" s="57"/>
      <c r="AC11" s="57"/>
      <c r="AD11" s="57"/>
      <c r="AE11" s="57"/>
      <c r="AF11" s="56"/>
      <c r="AG11" s="200"/>
      <c r="AH11" s="57"/>
      <c r="AI11" s="57"/>
      <c r="AJ11" s="57"/>
      <c r="AK11" s="56"/>
      <c r="AL11" s="200"/>
      <c r="AM11" s="57"/>
      <c r="AN11" s="57"/>
      <c r="AO11" s="57"/>
      <c r="AP11" s="56"/>
      <c r="AQ11" s="61"/>
      <c r="AR11" s="54"/>
      <c r="AS11" s="61"/>
      <c r="AT11" s="54"/>
      <c r="AU11" s="54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</row>
    <row r="12" spans="1:137" s="3" customFormat="1" ht="20.100000000000001" customHeight="1" x14ac:dyDescent="0.2">
      <c r="A12" s="276" t="s">
        <v>0</v>
      </c>
      <c r="B12" s="262" t="s">
        <v>43</v>
      </c>
      <c r="C12" s="273" t="s">
        <v>1</v>
      </c>
      <c r="D12" s="287" t="s">
        <v>2</v>
      </c>
      <c r="E12" s="265" t="s">
        <v>3</v>
      </c>
      <c r="F12" s="265"/>
      <c r="G12" s="265"/>
      <c r="H12" s="265"/>
      <c r="I12" s="265"/>
      <c r="J12" s="265"/>
      <c r="K12" s="265"/>
      <c r="L12" s="279" t="s">
        <v>10</v>
      </c>
      <c r="M12" s="269" t="s">
        <v>5</v>
      </c>
      <c r="N12" s="269"/>
      <c r="O12" s="269"/>
      <c r="P12" s="269"/>
      <c r="Q12" s="269"/>
      <c r="R12" s="269"/>
      <c r="S12" s="269"/>
      <c r="T12" s="269"/>
      <c r="U12" s="269"/>
      <c r="V12" s="270"/>
      <c r="W12" s="285" t="s">
        <v>6</v>
      </c>
      <c r="X12" s="269"/>
      <c r="Y12" s="269"/>
      <c r="Z12" s="269"/>
      <c r="AA12" s="269"/>
      <c r="AB12" s="269"/>
      <c r="AC12" s="269"/>
      <c r="AD12" s="269"/>
      <c r="AE12" s="269"/>
      <c r="AF12" s="270"/>
      <c r="AG12" s="285" t="s">
        <v>32</v>
      </c>
      <c r="AH12" s="269"/>
      <c r="AI12" s="269"/>
      <c r="AJ12" s="269"/>
      <c r="AK12" s="269"/>
      <c r="AL12" s="269"/>
      <c r="AM12" s="269"/>
      <c r="AN12" s="269"/>
      <c r="AO12" s="269"/>
      <c r="AP12" s="270"/>
      <c r="AQ12" s="302" t="s">
        <v>53</v>
      </c>
      <c r="AR12" s="303" t="s">
        <v>10</v>
      </c>
      <c r="AS12" s="302" t="s">
        <v>53</v>
      </c>
      <c r="AT12" s="303" t="s">
        <v>10</v>
      </c>
      <c r="AU12" s="15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</row>
    <row r="13" spans="1:137" s="3" customFormat="1" ht="20.100000000000001" customHeight="1" x14ac:dyDescent="0.2">
      <c r="A13" s="277"/>
      <c r="B13" s="263"/>
      <c r="C13" s="274"/>
      <c r="D13" s="288"/>
      <c r="E13" s="103" t="s">
        <v>31</v>
      </c>
      <c r="F13" s="282" t="s">
        <v>4</v>
      </c>
      <c r="G13" s="282"/>
      <c r="H13" s="282"/>
      <c r="I13" s="282"/>
      <c r="J13" s="282"/>
      <c r="K13" s="282"/>
      <c r="L13" s="280"/>
      <c r="M13" s="271"/>
      <c r="N13" s="271"/>
      <c r="O13" s="271"/>
      <c r="P13" s="271"/>
      <c r="Q13" s="271"/>
      <c r="R13" s="271"/>
      <c r="S13" s="271"/>
      <c r="T13" s="271"/>
      <c r="U13" s="271"/>
      <c r="V13" s="272"/>
      <c r="W13" s="286"/>
      <c r="X13" s="271"/>
      <c r="Y13" s="271"/>
      <c r="Z13" s="271"/>
      <c r="AA13" s="271"/>
      <c r="AB13" s="271"/>
      <c r="AC13" s="271"/>
      <c r="AD13" s="271"/>
      <c r="AE13" s="271"/>
      <c r="AF13" s="272"/>
      <c r="AG13" s="286"/>
      <c r="AH13" s="271"/>
      <c r="AI13" s="271"/>
      <c r="AJ13" s="271"/>
      <c r="AK13" s="271"/>
      <c r="AL13" s="271"/>
      <c r="AM13" s="271"/>
      <c r="AN13" s="271"/>
      <c r="AO13" s="271"/>
      <c r="AP13" s="272"/>
      <c r="AQ13" s="302"/>
      <c r="AR13" s="304"/>
      <c r="AS13" s="302"/>
      <c r="AT13" s="304"/>
      <c r="AU13" s="15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</row>
    <row r="14" spans="1:137" s="3" customFormat="1" ht="20.100000000000001" customHeight="1" x14ac:dyDescent="0.2">
      <c r="A14" s="277"/>
      <c r="B14" s="263"/>
      <c r="C14" s="274"/>
      <c r="D14" s="288"/>
      <c r="E14" s="306" t="s">
        <v>26</v>
      </c>
      <c r="F14" s="282"/>
      <c r="G14" s="282"/>
      <c r="H14" s="282"/>
      <c r="I14" s="282"/>
      <c r="J14" s="282"/>
      <c r="K14" s="282"/>
      <c r="L14" s="280"/>
      <c r="M14" s="267" t="s">
        <v>7</v>
      </c>
      <c r="N14" s="267"/>
      <c r="O14" s="267"/>
      <c r="P14" s="267"/>
      <c r="Q14" s="268"/>
      <c r="R14" s="266" t="s">
        <v>8</v>
      </c>
      <c r="S14" s="267"/>
      <c r="T14" s="267"/>
      <c r="U14" s="267"/>
      <c r="V14" s="268"/>
      <c r="W14" s="266" t="s">
        <v>9</v>
      </c>
      <c r="X14" s="267"/>
      <c r="Y14" s="267"/>
      <c r="Z14" s="267"/>
      <c r="AA14" s="268"/>
      <c r="AB14" s="266" t="s">
        <v>30</v>
      </c>
      <c r="AC14" s="267"/>
      <c r="AD14" s="267"/>
      <c r="AE14" s="267"/>
      <c r="AF14" s="268"/>
      <c r="AG14" s="266" t="s">
        <v>33</v>
      </c>
      <c r="AH14" s="267"/>
      <c r="AI14" s="267"/>
      <c r="AJ14" s="267"/>
      <c r="AK14" s="268"/>
      <c r="AL14" s="266" t="s">
        <v>34</v>
      </c>
      <c r="AM14" s="267"/>
      <c r="AN14" s="267"/>
      <c r="AO14" s="267"/>
      <c r="AP14" s="268"/>
      <c r="AQ14" s="302"/>
      <c r="AR14" s="304"/>
      <c r="AS14" s="302"/>
      <c r="AT14" s="304"/>
      <c r="AU14" s="15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</row>
    <row r="15" spans="1:137" s="18" customFormat="1" ht="31.5" customHeight="1" x14ac:dyDescent="0.2">
      <c r="A15" s="277"/>
      <c r="B15" s="263"/>
      <c r="C15" s="274"/>
      <c r="D15" s="288"/>
      <c r="E15" s="306"/>
      <c r="F15" s="290" t="s">
        <v>24</v>
      </c>
      <c r="G15" s="290"/>
      <c r="H15" s="290"/>
      <c r="I15" s="290"/>
      <c r="J15" s="282" t="s">
        <v>25</v>
      </c>
      <c r="K15" s="282"/>
      <c r="L15" s="280"/>
      <c r="M15" s="254" t="s">
        <v>24</v>
      </c>
      <c r="N15" s="255"/>
      <c r="O15" s="255"/>
      <c r="P15" s="256"/>
      <c r="Q15" s="257" t="s">
        <v>10</v>
      </c>
      <c r="R15" s="254" t="s">
        <v>24</v>
      </c>
      <c r="S15" s="255"/>
      <c r="T15" s="255"/>
      <c r="U15" s="256"/>
      <c r="V15" s="257" t="s">
        <v>10</v>
      </c>
      <c r="W15" s="254" t="s">
        <v>24</v>
      </c>
      <c r="X15" s="255"/>
      <c r="Y15" s="255"/>
      <c r="Z15" s="256"/>
      <c r="AA15" s="257" t="s">
        <v>10</v>
      </c>
      <c r="AB15" s="254" t="s">
        <v>24</v>
      </c>
      <c r="AC15" s="255"/>
      <c r="AD15" s="255"/>
      <c r="AE15" s="256"/>
      <c r="AF15" s="257" t="s">
        <v>10</v>
      </c>
      <c r="AG15" s="254" t="s">
        <v>24</v>
      </c>
      <c r="AH15" s="255"/>
      <c r="AI15" s="255"/>
      <c r="AJ15" s="256"/>
      <c r="AK15" s="257" t="s">
        <v>10</v>
      </c>
      <c r="AL15" s="254" t="s">
        <v>24</v>
      </c>
      <c r="AM15" s="255"/>
      <c r="AN15" s="255"/>
      <c r="AO15" s="256"/>
      <c r="AP15" s="257" t="s">
        <v>10</v>
      </c>
      <c r="AQ15" s="302"/>
      <c r="AR15" s="304"/>
      <c r="AS15" s="302"/>
      <c r="AT15" s="304"/>
      <c r="AU15" s="24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</row>
    <row r="16" spans="1:137" s="3" customFormat="1" ht="20.100000000000001" customHeight="1" x14ac:dyDescent="0.2">
      <c r="A16" s="278"/>
      <c r="B16" s="264"/>
      <c r="C16" s="275"/>
      <c r="D16" s="289"/>
      <c r="E16" s="306"/>
      <c r="F16" s="155" t="s">
        <v>11</v>
      </c>
      <c r="G16" s="155" t="s">
        <v>12</v>
      </c>
      <c r="H16" s="155" t="s">
        <v>167</v>
      </c>
      <c r="I16" s="138" t="s">
        <v>168</v>
      </c>
      <c r="J16" s="156" t="s">
        <v>22</v>
      </c>
      <c r="K16" s="157" t="s">
        <v>23</v>
      </c>
      <c r="L16" s="280"/>
      <c r="M16" s="158" t="s">
        <v>11</v>
      </c>
      <c r="N16" s="159" t="s">
        <v>12</v>
      </c>
      <c r="O16" s="159" t="s">
        <v>167</v>
      </c>
      <c r="P16" s="160" t="s">
        <v>168</v>
      </c>
      <c r="Q16" s="258"/>
      <c r="R16" s="159" t="s">
        <v>11</v>
      </c>
      <c r="S16" s="159" t="s">
        <v>12</v>
      </c>
      <c r="T16" s="159" t="s">
        <v>167</v>
      </c>
      <c r="U16" s="160" t="s">
        <v>168</v>
      </c>
      <c r="V16" s="258"/>
      <c r="W16" s="159" t="s">
        <v>11</v>
      </c>
      <c r="X16" s="159" t="s">
        <v>12</v>
      </c>
      <c r="Y16" s="159" t="s">
        <v>167</v>
      </c>
      <c r="Z16" s="160" t="s">
        <v>168</v>
      </c>
      <c r="AA16" s="258"/>
      <c r="AB16" s="159" t="s">
        <v>11</v>
      </c>
      <c r="AC16" s="159" t="s">
        <v>12</v>
      </c>
      <c r="AD16" s="159" t="s">
        <v>167</v>
      </c>
      <c r="AE16" s="160" t="s">
        <v>168</v>
      </c>
      <c r="AF16" s="258"/>
      <c r="AG16" s="155" t="s">
        <v>11</v>
      </c>
      <c r="AH16" s="159" t="s">
        <v>12</v>
      </c>
      <c r="AI16" s="159" t="s">
        <v>167</v>
      </c>
      <c r="AJ16" s="160" t="s">
        <v>168</v>
      </c>
      <c r="AK16" s="258"/>
      <c r="AL16" s="155" t="s">
        <v>11</v>
      </c>
      <c r="AM16" s="159" t="s">
        <v>12</v>
      </c>
      <c r="AN16" s="159" t="s">
        <v>167</v>
      </c>
      <c r="AO16" s="160" t="s">
        <v>168</v>
      </c>
      <c r="AP16" s="258"/>
      <c r="AQ16" s="302"/>
      <c r="AR16" s="305"/>
      <c r="AS16" s="302"/>
      <c r="AT16" s="305"/>
      <c r="AU16" s="15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</row>
    <row r="17" spans="1:137" s="153" customFormat="1" ht="20.100000000000001" customHeight="1" x14ac:dyDescent="0.2">
      <c r="A17" s="337" t="s">
        <v>44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7"/>
      <c r="AN17" s="337"/>
      <c r="AO17" s="337"/>
      <c r="AP17" s="337"/>
      <c r="AQ17" s="151"/>
      <c r="AR17" s="152"/>
      <c r="AS17" s="151"/>
      <c r="AT17" s="152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</row>
    <row r="18" spans="1:137" s="153" customFormat="1" ht="20.100000000000001" customHeight="1" x14ac:dyDescent="0.2">
      <c r="A18" s="311" t="s">
        <v>187</v>
      </c>
      <c r="B18" s="311"/>
      <c r="C18" s="311"/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311"/>
      <c r="AE18" s="311"/>
      <c r="AF18" s="311"/>
      <c r="AG18" s="311"/>
      <c r="AH18" s="311"/>
      <c r="AI18" s="311"/>
      <c r="AJ18" s="311"/>
      <c r="AK18" s="311"/>
      <c r="AL18" s="311"/>
      <c r="AM18" s="311"/>
      <c r="AN18" s="311"/>
      <c r="AO18" s="311"/>
      <c r="AP18" s="311"/>
      <c r="AQ18" s="151"/>
      <c r="AR18" s="152"/>
      <c r="AS18" s="151"/>
      <c r="AT18" s="152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</row>
    <row r="19" spans="1:137" s="162" customFormat="1" ht="15" customHeight="1" x14ac:dyDescent="0.2">
      <c r="A19" s="35">
        <v>1</v>
      </c>
      <c r="B19" s="31" t="s">
        <v>122</v>
      </c>
      <c r="C19" s="14" t="s">
        <v>179</v>
      </c>
      <c r="D19" s="14"/>
      <c r="E19" s="23">
        <f>SUM(F19:I19)</f>
        <v>60</v>
      </c>
      <c r="F19" s="4">
        <v>30</v>
      </c>
      <c r="G19" s="4">
        <v>30</v>
      </c>
      <c r="H19" s="4"/>
      <c r="I19" s="4"/>
      <c r="J19" s="29">
        <v>10</v>
      </c>
      <c r="K19" s="30">
        <v>20</v>
      </c>
      <c r="L19" s="126">
        <v>4</v>
      </c>
      <c r="M19" s="4">
        <v>30</v>
      </c>
      <c r="N19" s="4">
        <v>30</v>
      </c>
      <c r="O19" s="4"/>
      <c r="P19" s="4"/>
      <c r="Q19" s="47">
        <v>4</v>
      </c>
      <c r="R19" s="4"/>
      <c r="S19" s="4"/>
      <c r="T19" s="4"/>
      <c r="U19" s="4"/>
      <c r="V19" s="47"/>
      <c r="W19" s="4"/>
      <c r="X19" s="26"/>
      <c r="Y19" s="26"/>
      <c r="Z19" s="26"/>
      <c r="AA19" s="47"/>
      <c r="AB19" s="26"/>
      <c r="AC19" s="26"/>
      <c r="AD19" s="26"/>
      <c r="AE19" s="26"/>
      <c r="AF19" s="47"/>
      <c r="AG19" s="202"/>
      <c r="AH19" s="26"/>
      <c r="AI19" s="26"/>
      <c r="AJ19" s="26"/>
      <c r="AK19" s="47"/>
      <c r="AL19" s="202"/>
      <c r="AM19" s="4"/>
      <c r="AN19" s="4"/>
      <c r="AO19" s="4"/>
      <c r="AP19" s="47"/>
      <c r="AQ19" s="113" t="s">
        <v>71</v>
      </c>
      <c r="AR19" s="113">
        <v>4</v>
      </c>
      <c r="AS19" s="113"/>
      <c r="AT19" s="113"/>
      <c r="AU19" s="161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</row>
    <row r="20" spans="1:137" s="162" customFormat="1" ht="15" customHeight="1" x14ac:dyDescent="0.2">
      <c r="A20" s="35">
        <v>2</v>
      </c>
      <c r="B20" s="31" t="s">
        <v>123</v>
      </c>
      <c r="C20" s="14" t="s">
        <v>179</v>
      </c>
      <c r="D20" s="14"/>
      <c r="E20" s="23">
        <f t="shared" ref="E20:E26" si="0">SUM(F20:I20)</f>
        <v>50</v>
      </c>
      <c r="F20" s="4">
        <v>20</v>
      </c>
      <c r="G20" s="4">
        <v>30</v>
      </c>
      <c r="H20" s="4"/>
      <c r="I20" s="4"/>
      <c r="J20" s="29">
        <v>10</v>
      </c>
      <c r="K20" s="30">
        <v>20</v>
      </c>
      <c r="L20" s="126">
        <v>3</v>
      </c>
      <c r="M20" s="4">
        <v>20</v>
      </c>
      <c r="N20" s="4">
        <v>30</v>
      </c>
      <c r="O20" s="4"/>
      <c r="P20" s="4"/>
      <c r="Q20" s="47">
        <v>3</v>
      </c>
      <c r="R20" s="4"/>
      <c r="S20" s="4"/>
      <c r="T20" s="4"/>
      <c r="U20" s="4"/>
      <c r="V20" s="47"/>
      <c r="W20" s="4"/>
      <c r="X20" s="26"/>
      <c r="Y20" s="26"/>
      <c r="Z20" s="26"/>
      <c r="AA20" s="47"/>
      <c r="AB20" s="26"/>
      <c r="AC20" s="26"/>
      <c r="AD20" s="26"/>
      <c r="AE20" s="26"/>
      <c r="AF20" s="47"/>
      <c r="AG20" s="202"/>
      <c r="AH20" s="26"/>
      <c r="AI20" s="26"/>
      <c r="AJ20" s="26"/>
      <c r="AK20" s="47"/>
      <c r="AL20" s="202"/>
      <c r="AM20" s="4"/>
      <c r="AN20" s="4"/>
      <c r="AO20" s="4"/>
      <c r="AP20" s="47"/>
      <c r="AQ20" s="113" t="s">
        <v>71</v>
      </c>
      <c r="AR20" s="113">
        <v>3</v>
      </c>
      <c r="AS20" s="113"/>
      <c r="AT20" s="113"/>
      <c r="AU20" s="161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</row>
    <row r="21" spans="1:137" s="162" customFormat="1" ht="15" customHeight="1" x14ac:dyDescent="0.2">
      <c r="A21" s="35">
        <v>3</v>
      </c>
      <c r="B21" s="31" t="s">
        <v>124</v>
      </c>
      <c r="C21" s="14" t="s">
        <v>180</v>
      </c>
      <c r="D21" s="14"/>
      <c r="E21" s="23">
        <f>SUM(F21:I21)</f>
        <v>40</v>
      </c>
      <c r="F21" s="4">
        <v>30</v>
      </c>
      <c r="G21" s="4">
        <v>10</v>
      </c>
      <c r="H21" s="4"/>
      <c r="I21" s="4"/>
      <c r="J21" s="29">
        <v>5</v>
      </c>
      <c r="K21" s="30">
        <v>5</v>
      </c>
      <c r="L21" s="126">
        <v>2</v>
      </c>
      <c r="M21" s="4"/>
      <c r="N21" s="4"/>
      <c r="O21" s="4"/>
      <c r="P21" s="4"/>
      <c r="Q21" s="47"/>
      <c r="R21" s="4">
        <v>30</v>
      </c>
      <c r="S21" s="4">
        <v>10</v>
      </c>
      <c r="T21" s="4"/>
      <c r="U21" s="4"/>
      <c r="V21" s="47">
        <v>2</v>
      </c>
      <c r="W21" s="4"/>
      <c r="X21" s="26"/>
      <c r="Y21" s="26"/>
      <c r="Z21" s="26"/>
      <c r="AA21" s="47"/>
      <c r="AB21" s="26"/>
      <c r="AC21" s="26"/>
      <c r="AD21" s="26"/>
      <c r="AE21" s="26"/>
      <c r="AF21" s="47"/>
      <c r="AG21" s="202"/>
      <c r="AH21" s="26"/>
      <c r="AI21" s="26"/>
      <c r="AJ21" s="26"/>
      <c r="AK21" s="47"/>
      <c r="AL21" s="202"/>
      <c r="AM21" s="4"/>
      <c r="AN21" s="4"/>
      <c r="AO21" s="4"/>
      <c r="AP21" s="47"/>
      <c r="AQ21" s="113" t="s">
        <v>71</v>
      </c>
      <c r="AR21" s="113">
        <v>2</v>
      </c>
      <c r="AS21" s="113"/>
      <c r="AT21" s="113"/>
      <c r="AU21" s="161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</row>
    <row r="22" spans="1:137" s="162" customFormat="1" ht="15" customHeight="1" x14ac:dyDescent="0.2">
      <c r="A22" s="35">
        <v>4</v>
      </c>
      <c r="B22" s="31" t="s">
        <v>125</v>
      </c>
      <c r="C22" s="14"/>
      <c r="D22" s="14" t="s">
        <v>180</v>
      </c>
      <c r="E22" s="23">
        <f>SUM(F22:I22)</f>
        <v>45</v>
      </c>
      <c r="F22" s="4">
        <v>30</v>
      </c>
      <c r="G22" s="4">
        <v>15</v>
      </c>
      <c r="H22" s="4"/>
      <c r="I22" s="4"/>
      <c r="J22" s="29">
        <v>5</v>
      </c>
      <c r="K22" s="30">
        <v>5</v>
      </c>
      <c r="L22" s="126">
        <v>2</v>
      </c>
      <c r="M22" s="4"/>
      <c r="N22" s="4"/>
      <c r="O22" s="4"/>
      <c r="P22" s="4"/>
      <c r="Q22" s="47"/>
      <c r="R22" s="4">
        <v>30</v>
      </c>
      <c r="S22" s="4">
        <v>15</v>
      </c>
      <c r="T22" s="4"/>
      <c r="U22" s="4"/>
      <c r="V22" s="47">
        <v>2</v>
      </c>
      <c r="W22" s="4"/>
      <c r="X22" s="26"/>
      <c r="Y22" s="26"/>
      <c r="Z22" s="26"/>
      <c r="AA22" s="47"/>
      <c r="AB22" s="26"/>
      <c r="AC22" s="26"/>
      <c r="AD22" s="26"/>
      <c r="AE22" s="26"/>
      <c r="AF22" s="47"/>
      <c r="AG22" s="202"/>
      <c r="AH22" s="26"/>
      <c r="AI22" s="26"/>
      <c r="AJ22" s="26"/>
      <c r="AK22" s="47"/>
      <c r="AL22" s="202"/>
      <c r="AM22" s="4"/>
      <c r="AN22" s="4"/>
      <c r="AO22" s="4"/>
      <c r="AP22" s="47"/>
      <c r="AQ22" s="113" t="s">
        <v>71</v>
      </c>
      <c r="AR22" s="113">
        <v>2</v>
      </c>
      <c r="AS22" s="113"/>
      <c r="AT22" s="113"/>
      <c r="AU22" s="161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</row>
    <row r="23" spans="1:137" s="162" customFormat="1" ht="15" customHeight="1" x14ac:dyDescent="0.2">
      <c r="A23" s="35">
        <v>5</v>
      </c>
      <c r="B23" s="31" t="s">
        <v>186</v>
      </c>
      <c r="C23" s="14"/>
      <c r="D23" s="14" t="s">
        <v>179</v>
      </c>
      <c r="E23" s="23">
        <f>SUM(F23:I23)</f>
        <v>45</v>
      </c>
      <c r="F23" s="4">
        <v>30</v>
      </c>
      <c r="G23" s="4">
        <v>15</v>
      </c>
      <c r="H23" s="4"/>
      <c r="I23" s="4"/>
      <c r="J23" s="29">
        <v>5</v>
      </c>
      <c r="K23" s="30">
        <v>5</v>
      </c>
      <c r="L23" s="126">
        <v>2</v>
      </c>
      <c r="M23" s="4">
        <v>30</v>
      </c>
      <c r="N23" s="4">
        <v>15</v>
      </c>
      <c r="O23" s="4"/>
      <c r="P23" s="4"/>
      <c r="Q23" s="47">
        <v>2</v>
      </c>
      <c r="R23" s="4"/>
      <c r="S23" s="4"/>
      <c r="T23" s="4"/>
      <c r="U23" s="4"/>
      <c r="V23" s="47"/>
      <c r="W23" s="4"/>
      <c r="X23" s="26"/>
      <c r="Y23" s="26"/>
      <c r="Z23" s="26"/>
      <c r="AA23" s="47"/>
      <c r="AB23" s="26"/>
      <c r="AC23" s="26"/>
      <c r="AD23" s="26"/>
      <c r="AE23" s="26"/>
      <c r="AF23" s="47"/>
      <c r="AG23" s="202"/>
      <c r="AH23" s="26"/>
      <c r="AI23" s="26"/>
      <c r="AJ23" s="26"/>
      <c r="AK23" s="47"/>
      <c r="AL23" s="202"/>
      <c r="AM23" s="4"/>
      <c r="AN23" s="4"/>
      <c r="AO23" s="4"/>
      <c r="AP23" s="47"/>
      <c r="AQ23" s="113" t="s">
        <v>71</v>
      </c>
      <c r="AR23" s="113">
        <v>2</v>
      </c>
      <c r="AS23" s="113"/>
      <c r="AT23" s="113"/>
      <c r="AU23" s="161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</row>
    <row r="24" spans="1:137" s="162" customFormat="1" ht="15" customHeight="1" x14ac:dyDescent="0.2">
      <c r="A24" s="35">
        <v>6</v>
      </c>
      <c r="B24" s="31" t="s">
        <v>126</v>
      </c>
      <c r="C24" s="14"/>
      <c r="D24" s="14" t="s">
        <v>179</v>
      </c>
      <c r="E24" s="23">
        <f>SUM(F24:I24)</f>
        <v>45</v>
      </c>
      <c r="F24" s="4">
        <v>30</v>
      </c>
      <c r="G24" s="4">
        <v>15</v>
      </c>
      <c r="H24" s="4"/>
      <c r="I24" s="4"/>
      <c r="J24" s="29">
        <v>5</v>
      </c>
      <c r="K24" s="30">
        <v>5</v>
      </c>
      <c r="L24" s="126">
        <v>2</v>
      </c>
      <c r="M24" s="4">
        <v>30</v>
      </c>
      <c r="N24" s="4">
        <v>15</v>
      </c>
      <c r="O24" s="4"/>
      <c r="P24" s="4"/>
      <c r="Q24" s="47">
        <v>2</v>
      </c>
      <c r="R24" s="4"/>
      <c r="S24" s="4"/>
      <c r="T24" s="4"/>
      <c r="U24" s="4"/>
      <c r="V24" s="47"/>
      <c r="W24" s="4"/>
      <c r="X24" s="26"/>
      <c r="Y24" s="26"/>
      <c r="Z24" s="26"/>
      <c r="AA24" s="47"/>
      <c r="AB24" s="26"/>
      <c r="AC24" s="26"/>
      <c r="AD24" s="26"/>
      <c r="AE24" s="26"/>
      <c r="AF24" s="47"/>
      <c r="AG24" s="202"/>
      <c r="AH24" s="26"/>
      <c r="AI24" s="26"/>
      <c r="AJ24" s="26"/>
      <c r="AK24" s="47"/>
      <c r="AL24" s="202"/>
      <c r="AM24" s="4"/>
      <c r="AN24" s="4"/>
      <c r="AO24" s="4"/>
      <c r="AP24" s="47"/>
      <c r="AQ24" s="113" t="s">
        <v>71</v>
      </c>
      <c r="AR24" s="113">
        <v>2</v>
      </c>
      <c r="AS24" s="113"/>
      <c r="AT24" s="113"/>
      <c r="AU24" s="161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</row>
    <row r="25" spans="1:137" s="9" customFormat="1" ht="15" customHeight="1" x14ac:dyDescent="0.2">
      <c r="A25" s="35">
        <v>7</v>
      </c>
      <c r="B25" s="31" t="s">
        <v>127</v>
      </c>
      <c r="C25" s="140" t="s">
        <v>180</v>
      </c>
      <c r="D25" s="141"/>
      <c r="E25" s="142">
        <f>SUM(F25:I25)</f>
        <v>60</v>
      </c>
      <c r="F25" s="143">
        <v>30</v>
      </c>
      <c r="G25" s="143">
        <v>30</v>
      </c>
      <c r="H25" s="143"/>
      <c r="I25" s="143"/>
      <c r="J25" s="144">
        <v>10</v>
      </c>
      <c r="K25" s="145">
        <v>10</v>
      </c>
      <c r="L25" s="146">
        <v>3</v>
      </c>
      <c r="M25" s="147"/>
      <c r="N25" s="143"/>
      <c r="O25" s="143"/>
      <c r="P25" s="143"/>
      <c r="Q25" s="148"/>
      <c r="R25" s="143">
        <v>30</v>
      </c>
      <c r="S25" s="143">
        <v>30</v>
      </c>
      <c r="T25" s="143"/>
      <c r="U25" s="143"/>
      <c r="V25" s="148">
        <v>3</v>
      </c>
      <c r="W25" s="143"/>
      <c r="X25" s="149"/>
      <c r="Y25" s="149"/>
      <c r="Z25" s="149"/>
      <c r="AA25" s="148"/>
      <c r="AB25" s="149"/>
      <c r="AC25" s="149"/>
      <c r="AD25" s="149"/>
      <c r="AE25" s="149"/>
      <c r="AF25" s="148"/>
      <c r="AG25" s="196"/>
      <c r="AH25" s="149"/>
      <c r="AI25" s="149"/>
      <c r="AJ25" s="149"/>
      <c r="AK25" s="148"/>
      <c r="AL25" s="196"/>
      <c r="AM25" s="143"/>
      <c r="AN25" s="143"/>
      <c r="AO25" s="143"/>
      <c r="AP25" s="148"/>
      <c r="AQ25" s="150" t="s">
        <v>88</v>
      </c>
      <c r="AR25" s="150">
        <v>3</v>
      </c>
      <c r="AS25" s="150"/>
      <c r="AT25" s="150"/>
      <c r="AU25" s="20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</row>
    <row r="26" spans="1:137" s="9" customFormat="1" ht="15" customHeight="1" x14ac:dyDescent="0.2">
      <c r="A26" s="35">
        <v>8</v>
      </c>
      <c r="B26" s="31" t="s">
        <v>128</v>
      </c>
      <c r="C26" s="14"/>
      <c r="D26" s="21" t="s">
        <v>184</v>
      </c>
      <c r="E26" s="23">
        <f t="shared" si="0"/>
        <v>30</v>
      </c>
      <c r="F26" s="4">
        <v>20</v>
      </c>
      <c r="G26" s="4">
        <v>10</v>
      </c>
      <c r="H26" s="4"/>
      <c r="I26" s="4"/>
      <c r="J26" s="29">
        <v>2</v>
      </c>
      <c r="K26" s="30">
        <v>3</v>
      </c>
      <c r="L26" s="126">
        <v>2</v>
      </c>
      <c r="M26" s="25"/>
      <c r="N26" s="4"/>
      <c r="O26" s="4"/>
      <c r="P26" s="4"/>
      <c r="Q26" s="47"/>
      <c r="R26" s="4"/>
      <c r="S26" s="4"/>
      <c r="T26" s="4"/>
      <c r="U26" s="4"/>
      <c r="V26" s="47"/>
      <c r="W26" s="4"/>
      <c r="X26" s="26"/>
      <c r="Y26" s="26"/>
      <c r="Z26" s="26"/>
      <c r="AA26" s="47"/>
      <c r="AB26" s="26"/>
      <c r="AC26" s="26"/>
      <c r="AD26" s="26"/>
      <c r="AE26" s="26"/>
      <c r="AF26" s="47"/>
      <c r="AG26" s="202">
        <v>20</v>
      </c>
      <c r="AH26" s="26">
        <v>10</v>
      </c>
      <c r="AI26" s="26"/>
      <c r="AJ26" s="26"/>
      <c r="AK26" s="47">
        <v>2</v>
      </c>
      <c r="AL26" s="202"/>
      <c r="AM26" s="4"/>
      <c r="AN26" s="4"/>
      <c r="AO26" s="4"/>
      <c r="AP26" s="47"/>
      <c r="AQ26" s="113" t="s">
        <v>71</v>
      </c>
      <c r="AR26" s="113">
        <v>2</v>
      </c>
      <c r="AS26" s="113"/>
      <c r="AT26" s="113"/>
      <c r="AU26" s="20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</row>
    <row r="27" spans="1:137" s="11" customFormat="1" ht="15" customHeight="1" x14ac:dyDescent="0.2">
      <c r="A27" s="329" t="s">
        <v>51</v>
      </c>
      <c r="B27" s="330"/>
      <c r="C27" s="23"/>
      <c r="D27" s="23"/>
      <c r="E27" s="23">
        <f>SUM(E19:E26)</f>
        <v>375</v>
      </c>
      <c r="F27" s="187">
        <f>SUM(F19:F26)</f>
        <v>220</v>
      </c>
      <c r="G27" s="187">
        <f>SUM(G19:G26)</f>
        <v>155</v>
      </c>
      <c r="H27" s="23"/>
      <c r="I27" s="23">
        <f t="shared" ref="I27:N27" si="1">SUM(I19:I26)</f>
        <v>0</v>
      </c>
      <c r="J27" s="23">
        <f t="shared" si="1"/>
        <v>52</v>
      </c>
      <c r="K27" s="187">
        <f t="shared" si="1"/>
        <v>73</v>
      </c>
      <c r="L27" s="215">
        <f t="shared" si="1"/>
        <v>20</v>
      </c>
      <c r="M27" s="187">
        <f>SUM(M19:M26)</f>
        <v>110</v>
      </c>
      <c r="N27" s="23">
        <f t="shared" si="1"/>
        <v>90</v>
      </c>
      <c r="O27" s="23"/>
      <c r="P27" s="23">
        <f>SUM(P19:P26)</f>
        <v>0</v>
      </c>
      <c r="Q27" s="23">
        <f>SUM(Q19:Q26)</f>
        <v>11</v>
      </c>
      <c r="R27" s="23">
        <f>SUM(R19:R26)</f>
        <v>90</v>
      </c>
      <c r="S27" s="23">
        <f>SUM(S19:S26)</f>
        <v>55</v>
      </c>
      <c r="T27" s="23"/>
      <c r="U27" s="23">
        <f>SUM(U19:U26)</f>
        <v>0</v>
      </c>
      <c r="V27" s="23">
        <f>SUM(V19:V26)</f>
        <v>7</v>
      </c>
      <c r="W27" s="23">
        <f>SUM(W19:W26)</f>
        <v>0</v>
      </c>
      <c r="X27" s="23">
        <f>SUM(X19:X26)</f>
        <v>0</v>
      </c>
      <c r="Y27" s="23"/>
      <c r="Z27" s="23">
        <f>SUM(Z19:Z26)</f>
        <v>0</v>
      </c>
      <c r="AA27" s="23">
        <f>SUM(AA19:AA26)</f>
        <v>0</v>
      </c>
      <c r="AB27" s="23">
        <f>SUM(AB19:AB26)</f>
        <v>0</v>
      </c>
      <c r="AC27" s="23">
        <f>SUM(AC19:AC26)</f>
        <v>0</v>
      </c>
      <c r="AD27" s="23"/>
      <c r="AE27" s="23">
        <f>SUM(AE19:AE26)</f>
        <v>0</v>
      </c>
      <c r="AF27" s="23">
        <f>SUM(AF19:AF26)</f>
        <v>0</v>
      </c>
      <c r="AG27" s="219">
        <f>SUM(AG19:AG26)</f>
        <v>20</v>
      </c>
      <c r="AH27" s="23">
        <f>SUM(AH19:AH26)</f>
        <v>10</v>
      </c>
      <c r="AI27" s="23"/>
      <c r="AJ27" s="23">
        <f>SUM(AJ19:AJ26)</f>
        <v>0</v>
      </c>
      <c r="AK27" s="23">
        <f>SUM(AK19:AK26)</f>
        <v>2</v>
      </c>
      <c r="AL27" s="219">
        <f>SUM(AL19:AL26)</f>
        <v>0</v>
      </c>
      <c r="AM27" s="23">
        <f>SUM(AM19:AM26)</f>
        <v>0</v>
      </c>
      <c r="AN27" s="23"/>
      <c r="AO27" s="23">
        <f>SUM(AO19:AO26)</f>
        <v>0</v>
      </c>
      <c r="AP27" s="23">
        <f>SUM(AP19:AP26)</f>
        <v>0</v>
      </c>
      <c r="AQ27" s="112"/>
      <c r="AR27" s="112"/>
      <c r="AS27" s="112"/>
      <c r="AT27" s="112"/>
      <c r="AU27" s="20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</row>
    <row r="28" spans="1:137" s="36" customFormat="1" ht="20.100000000000001" customHeight="1" x14ac:dyDescent="0.2">
      <c r="A28" s="328" t="s">
        <v>188</v>
      </c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310"/>
      <c r="AK28" s="310"/>
      <c r="AL28" s="310"/>
      <c r="AM28" s="310"/>
      <c r="AN28" s="310"/>
      <c r="AO28" s="310"/>
      <c r="AP28" s="310"/>
      <c r="AQ28" s="112"/>
      <c r="AR28" s="112"/>
      <c r="AS28" s="112"/>
      <c r="AT28" s="112"/>
      <c r="AU28" s="6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</row>
    <row r="29" spans="1:137" s="40" customFormat="1" ht="20.100000000000001" customHeight="1" x14ac:dyDescent="0.2">
      <c r="A29" s="291" t="s">
        <v>189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292"/>
      <c r="AL29" s="292"/>
      <c r="AM29" s="292"/>
      <c r="AN29" s="292"/>
      <c r="AO29" s="292"/>
      <c r="AP29" s="292"/>
      <c r="AQ29" s="112"/>
      <c r="AR29" s="112"/>
      <c r="AS29" s="112"/>
      <c r="AT29" s="112"/>
      <c r="AU29" s="3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</row>
    <row r="30" spans="1:137" s="9" customFormat="1" ht="15" customHeight="1" x14ac:dyDescent="0.2">
      <c r="A30" s="35">
        <v>1</v>
      </c>
      <c r="B30" s="107" t="s">
        <v>129</v>
      </c>
      <c r="C30" s="14" t="s">
        <v>179</v>
      </c>
      <c r="D30" s="21"/>
      <c r="E30" s="23">
        <f t="shared" ref="E30:E36" si="2">SUM(F30:I30)</f>
        <v>45</v>
      </c>
      <c r="F30" s="4">
        <v>25</v>
      </c>
      <c r="G30" s="4">
        <v>20</v>
      </c>
      <c r="H30" s="4"/>
      <c r="I30" s="4"/>
      <c r="J30" s="29">
        <v>5</v>
      </c>
      <c r="K30" s="30">
        <v>20</v>
      </c>
      <c r="L30" s="126">
        <v>2.5</v>
      </c>
      <c r="M30" s="25">
        <v>25</v>
      </c>
      <c r="N30" s="4">
        <v>20</v>
      </c>
      <c r="O30" s="4"/>
      <c r="P30" s="4"/>
      <c r="Q30" s="47">
        <v>2.5</v>
      </c>
      <c r="R30" s="4"/>
      <c r="S30" s="4"/>
      <c r="T30" s="4"/>
      <c r="U30" s="4"/>
      <c r="V30" s="47"/>
      <c r="W30" s="4"/>
      <c r="X30" s="26"/>
      <c r="Y30" s="26"/>
      <c r="Z30" s="26"/>
      <c r="AA30" s="47"/>
      <c r="AB30" s="26"/>
      <c r="AC30" s="26"/>
      <c r="AD30" s="26"/>
      <c r="AE30" s="26"/>
      <c r="AF30" s="47"/>
      <c r="AG30" s="202"/>
      <c r="AH30" s="26"/>
      <c r="AI30" s="26"/>
      <c r="AJ30" s="26"/>
      <c r="AK30" s="47"/>
      <c r="AL30" s="202"/>
      <c r="AM30" s="4"/>
      <c r="AN30" s="4"/>
      <c r="AO30" s="4"/>
      <c r="AP30" s="47"/>
      <c r="AQ30" s="113" t="s">
        <v>105</v>
      </c>
      <c r="AR30" s="113">
        <v>2.5</v>
      </c>
      <c r="AS30" s="113"/>
      <c r="AT30" s="113"/>
      <c r="AU30" s="2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</row>
    <row r="31" spans="1:137" s="9" customFormat="1" ht="15" customHeight="1" x14ac:dyDescent="0.2">
      <c r="A31" s="35">
        <v>2</v>
      </c>
      <c r="B31" s="107" t="s">
        <v>130</v>
      </c>
      <c r="C31" s="14"/>
      <c r="D31" s="21" t="s">
        <v>179</v>
      </c>
      <c r="E31" s="23">
        <f t="shared" si="2"/>
        <v>40</v>
      </c>
      <c r="F31" s="4">
        <v>25</v>
      </c>
      <c r="G31" s="4">
        <v>15</v>
      </c>
      <c r="H31" s="4"/>
      <c r="I31" s="4"/>
      <c r="J31" s="29">
        <v>5</v>
      </c>
      <c r="K31" s="30">
        <v>10</v>
      </c>
      <c r="L31" s="126">
        <v>2</v>
      </c>
      <c r="M31" s="25">
        <v>25</v>
      </c>
      <c r="N31" s="4">
        <v>15</v>
      </c>
      <c r="O31" s="4"/>
      <c r="P31" s="4"/>
      <c r="Q31" s="47">
        <v>2</v>
      </c>
      <c r="R31" s="4"/>
      <c r="S31" s="4"/>
      <c r="T31" s="4"/>
      <c r="U31" s="4"/>
      <c r="V31" s="47"/>
      <c r="W31" s="4"/>
      <c r="X31" s="26"/>
      <c r="Y31" s="26"/>
      <c r="Z31" s="26"/>
      <c r="AA31" s="47"/>
      <c r="AB31" s="26"/>
      <c r="AC31" s="26"/>
      <c r="AD31" s="26"/>
      <c r="AE31" s="26"/>
      <c r="AF31" s="47"/>
      <c r="AG31" s="202"/>
      <c r="AH31" s="26"/>
      <c r="AI31" s="26"/>
      <c r="AJ31" s="26"/>
      <c r="AK31" s="47"/>
      <c r="AL31" s="202"/>
      <c r="AM31" s="4"/>
      <c r="AN31" s="4"/>
      <c r="AO31" s="4"/>
      <c r="AP31" s="47"/>
      <c r="AQ31" s="113" t="s">
        <v>102</v>
      </c>
      <c r="AR31" s="113">
        <v>2</v>
      </c>
      <c r="AS31" s="113"/>
      <c r="AT31" s="113"/>
      <c r="AU31" s="20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</row>
    <row r="32" spans="1:137" s="9" customFormat="1" ht="15" customHeight="1" x14ac:dyDescent="0.2">
      <c r="A32" s="35">
        <v>3</v>
      </c>
      <c r="B32" s="107" t="s">
        <v>131</v>
      </c>
      <c r="C32" s="14"/>
      <c r="D32" s="21" t="s">
        <v>179</v>
      </c>
      <c r="E32" s="23">
        <f t="shared" si="2"/>
        <v>40</v>
      </c>
      <c r="F32" s="4">
        <v>25</v>
      </c>
      <c r="G32" s="4">
        <v>15</v>
      </c>
      <c r="H32" s="4"/>
      <c r="I32" s="4"/>
      <c r="J32" s="29">
        <v>5</v>
      </c>
      <c r="K32" s="30">
        <v>10</v>
      </c>
      <c r="L32" s="126">
        <v>2</v>
      </c>
      <c r="M32" s="25">
        <v>25</v>
      </c>
      <c r="N32" s="4">
        <v>15</v>
      </c>
      <c r="O32" s="4"/>
      <c r="P32" s="4"/>
      <c r="Q32" s="47">
        <v>2</v>
      </c>
      <c r="R32" s="4"/>
      <c r="S32" s="4"/>
      <c r="T32" s="4"/>
      <c r="U32" s="4"/>
      <c r="V32" s="47"/>
      <c r="W32" s="4"/>
      <c r="X32" s="26"/>
      <c r="Y32" s="26"/>
      <c r="Z32" s="26"/>
      <c r="AA32" s="47"/>
      <c r="AB32" s="26"/>
      <c r="AC32" s="26"/>
      <c r="AD32" s="26"/>
      <c r="AE32" s="26"/>
      <c r="AF32" s="47"/>
      <c r="AG32" s="202"/>
      <c r="AH32" s="26"/>
      <c r="AI32" s="26"/>
      <c r="AJ32" s="26"/>
      <c r="AK32" s="47"/>
      <c r="AL32" s="202"/>
      <c r="AM32" s="4"/>
      <c r="AN32" s="4"/>
      <c r="AO32" s="4"/>
      <c r="AP32" s="47"/>
      <c r="AQ32" s="113" t="s">
        <v>103</v>
      </c>
      <c r="AR32" s="113">
        <v>2</v>
      </c>
      <c r="AS32" s="113"/>
      <c r="AT32" s="113"/>
      <c r="AU32" s="20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</row>
    <row r="33" spans="1:137" s="9" customFormat="1" ht="15" customHeight="1" x14ac:dyDescent="0.2">
      <c r="A33" s="35">
        <v>4</v>
      </c>
      <c r="B33" s="107" t="s">
        <v>132</v>
      </c>
      <c r="C33" s="14"/>
      <c r="D33" s="21" t="s">
        <v>179</v>
      </c>
      <c r="E33" s="23">
        <f t="shared" si="2"/>
        <v>20</v>
      </c>
      <c r="F33" s="4">
        <v>20</v>
      </c>
      <c r="G33" s="4"/>
      <c r="H33" s="4"/>
      <c r="I33" s="4"/>
      <c r="J33" s="29">
        <v>5</v>
      </c>
      <c r="K33" s="30">
        <v>5</v>
      </c>
      <c r="L33" s="126">
        <v>1</v>
      </c>
      <c r="M33" s="25">
        <v>20</v>
      </c>
      <c r="N33" s="4"/>
      <c r="O33" s="4"/>
      <c r="P33" s="4"/>
      <c r="Q33" s="47">
        <v>1</v>
      </c>
      <c r="R33" s="4"/>
      <c r="S33" s="4"/>
      <c r="T33" s="4"/>
      <c r="U33" s="4"/>
      <c r="V33" s="47"/>
      <c r="W33" s="4"/>
      <c r="X33" s="26"/>
      <c r="Y33" s="26"/>
      <c r="Z33" s="26"/>
      <c r="AA33" s="47"/>
      <c r="AB33" s="26"/>
      <c r="AC33" s="26"/>
      <c r="AD33" s="26"/>
      <c r="AE33" s="26"/>
      <c r="AF33" s="47"/>
      <c r="AG33" s="202"/>
      <c r="AH33" s="26"/>
      <c r="AI33" s="26"/>
      <c r="AJ33" s="26"/>
      <c r="AK33" s="47"/>
      <c r="AL33" s="202"/>
      <c r="AM33" s="4"/>
      <c r="AN33" s="4"/>
      <c r="AO33" s="4"/>
      <c r="AP33" s="47"/>
      <c r="AQ33" s="113" t="s">
        <v>101</v>
      </c>
      <c r="AR33" s="175">
        <v>1</v>
      </c>
      <c r="AS33" s="113"/>
      <c r="AT33" s="113"/>
      <c r="AU33" s="20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</row>
    <row r="34" spans="1:137" s="9" customFormat="1" ht="15" customHeight="1" x14ac:dyDescent="0.2">
      <c r="A34" s="35">
        <v>5</v>
      </c>
      <c r="B34" s="107" t="s">
        <v>133</v>
      </c>
      <c r="C34" s="14"/>
      <c r="D34" s="21" t="s">
        <v>180</v>
      </c>
      <c r="E34" s="23">
        <f t="shared" si="2"/>
        <v>60</v>
      </c>
      <c r="F34" s="4">
        <v>30</v>
      </c>
      <c r="G34" s="4">
        <v>30</v>
      </c>
      <c r="H34" s="4"/>
      <c r="I34" s="4"/>
      <c r="J34" s="29">
        <v>5</v>
      </c>
      <c r="K34" s="30">
        <v>15</v>
      </c>
      <c r="L34" s="126">
        <v>3</v>
      </c>
      <c r="M34" s="25"/>
      <c r="N34" s="4"/>
      <c r="O34" s="4"/>
      <c r="P34" s="4"/>
      <c r="Q34" s="47"/>
      <c r="R34" s="4">
        <v>30</v>
      </c>
      <c r="S34" s="4">
        <v>30</v>
      </c>
      <c r="T34" s="4"/>
      <c r="U34" s="4"/>
      <c r="V34" s="47">
        <v>3</v>
      </c>
      <c r="W34" s="4"/>
      <c r="X34" s="26"/>
      <c r="Y34" s="26"/>
      <c r="Z34" s="26"/>
      <c r="AA34" s="47"/>
      <c r="AB34" s="26"/>
      <c r="AC34" s="26"/>
      <c r="AD34" s="26"/>
      <c r="AE34" s="26"/>
      <c r="AF34" s="47"/>
      <c r="AG34" s="202"/>
      <c r="AH34" s="26"/>
      <c r="AI34" s="26"/>
      <c r="AJ34" s="26"/>
      <c r="AK34" s="47"/>
      <c r="AL34" s="202"/>
      <c r="AM34" s="4"/>
      <c r="AN34" s="4"/>
      <c r="AO34" s="4"/>
      <c r="AP34" s="47"/>
      <c r="AQ34" s="113" t="s">
        <v>90</v>
      </c>
      <c r="AR34" s="113">
        <v>3</v>
      </c>
      <c r="AS34" s="113"/>
      <c r="AT34" s="113"/>
      <c r="AU34" s="20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</row>
    <row r="35" spans="1:137" s="9" customFormat="1" ht="15" customHeight="1" x14ac:dyDescent="0.2">
      <c r="A35" s="35">
        <v>6</v>
      </c>
      <c r="B35" s="107" t="s">
        <v>134</v>
      </c>
      <c r="C35" s="14" t="s">
        <v>182</v>
      </c>
      <c r="D35" s="21"/>
      <c r="E35" s="23">
        <v>120</v>
      </c>
      <c r="F35" s="4"/>
      <c r="G35" s="4">
        <v>120</v>
      </c>
      <c r="H35" s="180"/>
      <c r="I35" s="4"/>
      <c r="J35" s="29"/>
      <c r="K35" s="30"/>
      <c r="L35" s="126">
        <v>6</v>
      </c>
      <c r="M35" s="25"/>
      <c r="N35" s="4">
        <v>30</v>
      </c>
      <c r="O35" s="4"/>
      <c r="P35" s="4"/>
      <c r="Q35" s="47">
        <v>1.5</v>
      </c>
      <c r="R35" s="4"/>
      <c r="S35" s="4">
        <v>30</v>
      </c>
      <c r="T35" s="4"/>
      <c r="U35" s="4"/>
      <c r="V35" s="47">
        <v>1.5</v>
      </c>
      <c r="W35" s="4"/>
      <c r="X35" s="26">
        <v>30</v>
      </c>
      <c r="Y35" s="26"/>
      <c r="Z35" s="26"/>
      <c r="AA35" s="47">
        <v>1.5</v>
      </c>
      <c r="AB35" s="26"/>
      <c r="AC35" s="26">
        <v>30</v>
      </c>
      <c r="AD35" s="26"/>
      <c r="AE35" s="26"/>
      <c r="AF35" s="47">
        <v>1.5</v>
      </c>
      <c r="AG35" s="202"/>
      <c r="AH35" s="26"/>
      <c r="AI35" s="26"/>
      <c r="AJ35" s="26"/>
      <c r="AK35" s="47"/>
      <c r="AL35" s="202"/>
      <c r="AM35" s="4"/>
      <c r="AN35" s="4"/>
      <c r="AO35" s="4"/>
      <c r="AP35" s="47"/>
      <c r="AQ35" s="113" t="s">
        <v>90</v>
      </c>
      <c r="AR35" s="113">
        <v>6</v>
      </c>
      <c r="AS35" s="113"/>
      <c r="AT35" s="113"/>
      <c r="AU35" s="20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</row>
    <row r="36" spans="1:137" s="9" customFormat="1" ht="15" customHeight="1" x14ac:dyDescent="0.2">
      <c r="A36" s="35">
        <v>7</v>
      </c>
      <c r="B36" s="107" t="s">
        <v>42</v>
      </c>
      <c r="C36" s="14"/>
      <c r="D36" s="21" t="s">
        <v>179</v>
      </c>
      <c r="E36" s="23">
        <f t="shared" si="2"/>
        <v>10</v>
      </c>
      <c r="F36" s="4">
        <v>10</v>
      </c>
      <c r="G36" s="4"/>
      <c r="H36" s="4"/>
      <c r="I36" s="4"/>
      <c r="J36" s="29"/>
      <c r="K36" s="30"/>
      <c r="L36" s="47">
        <v>0.5</v>
      </c>
      <c r="M36" s="25">
        <v>10</v>
      </c>
      <c r="N36" s="4"/>
      <c r="O36" s="4"/>
      <c r="P36" s="4"/>
      <c r="Q36" s="47">
        <v>0.5</v>
      </c>
      <c r="R36" s="4"/>
      <c r="S36" s="4"/>
      <c r="T36" s="4"/>
      <c r="U36" s="4"/>
      <c r="V36" s="47"/>
      <c r="W36" s="4"/>
      <c r="X36" s="26"/>
      <c r="Y36" s="26"/>
      <c r="Z36" s="26"/>
      <c r="AA36" s="47"/>
      <c r="AB36" s="26"/>
      <c r="AC36" s="26"/>
      <c r="AD36" s="26"/>
      <c r="AE36" s="26"/>
      <c r="AF36" s="47"/>
      <c r="AG36" s="202"/>
      <c r="AH36" s="26"/>
      <c r="AI36" s="26"/>
      <c r="AJ36" s="26"/>
      <c r="AK36" s="47"/>
      <c r="AL36" s="202"/>
      <c r="AM36" s="4"/>
      <c r="AN36" s="4"/>
      <c r="AO36" s="4"/>
      <c r="AP36" s="47"/>
      <c r="AQ36" s="113" t="s">
        <v>101</v>
      </c>
      <c r="AR36" s="175" t="s">
        <v>170</v>
      </c>
      <c r="AS36" s="113"/>
      <c r="AT36" s="113"/>
      <c r="AU36" s="20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</row>
    <row r="37" spans="1:137" s="84" customFormat="1" ht="15" customHeight="1" x14ac:dyDescent="0.2">
      <c r="A37" s="312" t="s">
        <v>50</v>
      </c>
      <c r="B37" s="313"/>
      <c r="C37" s="216"/>
      <c r="D37" s="216"/>
      <c r="E37" s="217">
        <f>SUM(E30:E36)</f>
        <v>335</v>
      </c>
      <c r="F37" s="217">
        <f>SUM(F30:F36)</f>
        <v>135</v>
      </c>
      <c r="G37" s="217">
        <f>SUM(G30:G36)</f>
        <v>200</v>
      </c>
      <c r="H37" s="217"/>
      <c r="I37" s="217">
        <f t="shared" ref="I37:AP37" si="3">SUM(I28:I36)</f>
        <v>0</v>
      </c>
      <c r="J37" s="217">
        <f t="shared" si="3"/>
        <v>25</v>
      </c>
      <c r="K37" s="217">
        <f t="shared" si="3"/>
        <v>60</v>
      </c>
      <c r="L37" s="218">
        <f>SUM(L30:L36)</f>
        <v>17</v>
      </c>
      <c r="M37" s="217">
        <f>SUM(M30:M36)</f>
        <v>105</v>
      </c>
      <c r="N37" s="217">
        <f t="shared" si="3"/>
        <v>80</v>
      </c>
      <c r="O37" s="217"/>
      <c r="P37" s="217">
        <f t="shared" si="3"/>
        <v>0</v>
      </c>
      <c r="Q37" s="217">
        <f>SUM(Q30:Q36)</f>
        <v>9.5</v>
      </c>
      <c r="R37" s="217">
        <f t="shared" si="3"/>
        <v>30</v>
      </c>
      <c r="S37" s="217">
        <f t="shared" si="3"/>
        <v>60</v>
      </c>
      <c r="T37" s="217"/>
      <c r="U37" s="217">
        <f t="shared" si="3"/>
        <v>0</v>
      </c>
      <c r="V37" s="217">
        <v>4.5</v>
      </c>
      <c r="W37" s="217">
        <f t="shared" si="3"/>
        <v>0</v>
      </c>
      <c r="X37" s="217">
        <f t="shared" si="3"/>
        <v>30</v>
      </c>
      <c r="Y37" s="217"/>
      <c r="Z37" s="217">
        <f t="shared" si="3"/>
        <v>0</v>
      </c>
      <c r="AA37" s="217">
        <v>1.5</v>
      </c>
      <c r="AB37" s="217">
        <f t="shared" si="3"/>
        <v>0</v>
      </c>
      <c r="AC37" s="217">
        <f t="shared" si="3"/>
        <v>30</v>
      </c>
      <c r="AD37" s="217"/>
      <c r="AE37" s="217">
        <f t="shared" si="3"/>
        <v>0</v>
      </c>
      <c r="AF37" s="217">
        <v>1.5</v>
      </c>
      <c r="AG37" s="217">
        <f t="shared" si="3"/>
        <v>0</v>
      </c>
      <c r="AH37" s="217">
        <f t="shared" si="3"/>
        <v>0</v>
      </c>
      <c r="AI37" s="217"/>
      <c r="AJ37" s="217">
        <f t="shared" si="3"/>
        <v>0</v>
      </c>
      <c r="AK37" s="217">
        <f t="shared" si="3"/>
        <v>0</v>
      </c>
      <c r="AL37" s="217">
        <f t="shared" si="3"/>
        <v>0</v>
      </c>
      <c r="AM37" s="217">
        <f t="shared" si="3"/>
        <v>0</v>
      </c>
      <c r="AN37" s="217"/>
      <c r="AO37" s="217">
        <f t="shared" si="3"/>
        <v>0</v>
      </c>
      <c r="AP37" s="217">
        <f t="shared" si="3"/>
        <v>0</v>
      </c>
      <c r="AQ37" s="112"/>
      <c r="AR37" s="112"/>
      <c r="AS37" s="112"/>
      <c r="AT37" s="112"/>
      <c r="AU37" s="83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</row>
    <row r="38" spans="1:137" s="92" customFormat="1" ht="20.100000000000001" customHeight="1" x14ac:dyDescent="0.2">
      <c r="A38" s="308" t="s">
        <v>135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310"/>
      <c r="AI38" s="310"/>
      <c r="AJ38" s="310"/>
      <c r="AK38" s="310"/>
      <c r="AL38" s="310"/>
      <c r="AM38" s="310"/>
      <c r="AN38" s="310"/>
      <c r="AO38" s="310"/>
      <c r="AP38" s="310"/>
      <c r="AQ38" s="112"/>
      <c r="AR38" s="112"/>
      <c r="AS38" s="112"/>
      <c r="AT38" s="112"/>
      <c r="AU38" s="91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</row>
    <row r="39" spans="1:137" s="102" customFormat="1" ht="19.5" customHeight="1" x14ac:dyDescent="0.25">
      <c r="A39" s="326" t="s">
        <v>136</v>
      </c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112"/>
      <c r="AR39" s="112"/>
      <c r="AS39" s="112"/>
      <c r="AT39" s="112"/>
      <c r="AU39" s="101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</row>
    <row r="40" spans="1:137" s="164" customFormat="1" ht="15" customHeight="1" x14ac:dyDescent="0.2">
      <c r="A40" s="26">
        <v>1</v>
      </c>
      <c r="B40" s="28" t="s">
        <v>137</v>
      </c>
      <c r="C40" s="14" t="s">
        <v>180</v>
      </c>
      <c r="D40" s="14"/>
      <c r="E40" s="23">
        <f t="shared" ref="E40" si="4">SUM(F40:I40)</f>
        <v>210</v>
      </c>
      <c r="F40" s="4">
        <v>45</v>
      </c>
      <c r="G40" s="4">
        <v>165</v>
      </c>
      <c r="H40" s="4"/>
      <c r="I40" s="4"/>
      <c r="J40" s="29">
        <v>10</v>
      </c>
      <c r="K40" s="30">
        <v>10</v>
      </c>
      <c r="L40" s="126">
        <v>8</v>
      </c>
      <c r="M40" s="183">
        <v>45</v>
      </c>
      <c r="N40" s="183">
        <v>75</v>
      </c>
      <c r="O40" s="183"/>
      <c r="P40" s="183"/>
      <c r="Q40" s="185">
        <v>5</v>
      </c>
      <c r="R40" s="4"/>
      <c r="S40" s="4">
        <v>90</v>
      </c>
      <c r="T40" s="4"/>
      <c r="U40" s="184"/>
      <c r="V40" s="185">
        <v>3</v>
      </c>
      <c r="W40" s="14"/>
      <c r="X40" s="188"/>
      <c r="Y40" s="188"/>
      <c r="Z40" s="188"/>
      <c r="AA40" s="47"/>
      <c r="AB40" s="188"/>
      <c r="AC40" s="188"/>
      <c r="AD40" s="188"/>
      <c r="AE40" s="188"/>
      <c r="AF40" s="47"/>
      <c r="AG40" s="202"/>
      <c r="AH40" s="26"/>
      <c r="AI40" s="26"/>
      <c r="AJ40" s="26"/>
      <c r="AK40" s="47"/>
      <c r="AL40" s="203"/>
      <c r="AM40" s="14"/>
      <c r="AN40" s="14"/>
      <c r="AO40" s="14"/>
      <c r="AP40" s="47"/>
      <c r="AQ40" s="113" t="s">
        <v>90</v>
      </c>
      <c r="AR40" s="113">
        <v>8</v>
      </c>
      <c r="AS40" s="113"/>
      <c r="AT40" s="113"/>
      <c r="AU40" s="163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</row>
    <row r="41" spans="1:137" s="164" customFormat="1" ht="15" customHeight="1" x14ac:dyDescent="0.2">
      <c r="A41" s="26">
        <v>2</v>
      </c>
      <c r="B41" s="28" t="s">
        <v>138</v>
      </c>
      <c r="C41" s="14"/>
      <c r="D41" s="14" t="s">
        <v>179</v>
      </c>
      <c r="E41" s="23">
        <f t="shared" ref="E41:E48" si="5">SUM(F41:I41)</f>
        <v>30</v>
      </c>
      <c r="F41" s="4">
        <v>10</v>
      </c>
      <c r="G41" s="4">
        <v>20</v>
      </c>
      <c r="H41" s="4"/>
      <c r="I41" s="4"/>
      <c r="J41" s="29">
        <v>5</v>
      </c>
      <c r="K41" s="30">
        <v>15</v>
      </c>
      <c r="L41" s="126">
        <v>2</v>
      </c>
      <c r="M41" s="183">
        <v>10</v>
      </c>
      <c r="N41" s="183">
        <v>20</v>
      </c>
      <c r="O41" s="183"/>
      <c r="P41" s="183"/>
      <c r="Q41" s="185">
        <v>2</v>
      </c>
      <c r="R41" s="4"/>
      <c r="S41" s="4"/>
      <c r="T41" s="4"/>
      <c r="U41" s="184"/>
      <c r="V41" s="185"/>
      <c r="W41" s="14"/>
      <c r="X41" s="188"/>
      <c r="Y41" s="188"/>
      <c r="Z41" s="188"/>
      <c r="AA41" s="47"/>
      <c r="AB41" s="188"/>
      <c r="AC41" s="188"/>
      <c r="AD41" s="188"/>
      <c r="AE41" s="188"/>
      <c r="AF41" s="47"/>
      <c r="AG41" s="202"/>
      <c r="AH41" s="26"/>
      <c r="AI41" s="26"/>
      <c r="AJ41" s="26"/>
      <c r="AK41" s="47"/>
      <c r="AL41" s="203"/>
      <c r="AM41" s="14"/>
      <c r="AN41" s="14"/>
      <c r="AO41" s="14"/>
      <c r="AP41" s="47"/>
      <c r="AQ41" s="113" t="s">
        <v>90</v>
      </c>
      <c r="AR41" s="113">
        <v>2</v>
      </c>
      <c r="AS41" s="113"/>
      <c r="AT41" s="113"/>
      <c r="AU41" s="163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</row>
    <row r="42" spans="1:137" s="164" customFormat="1" ht="15" customHeight="1" x14ac:dyDescent="0.2">
      <c r="A42" s="26">
        <v>3</v>
      </c>
      <c r="B42" s="28" t="s">
        <v>139</v>
      </c>
      <c r="C42" s="14"/>
      <c r="D42" s="14" t="s">
        <v>180</v>
      </c>
      <c r="E42" s="23">
        <f t="shared" si="5"/>
        <v>30</v>
      </c>
      <c r="F42" s="4">
        <v>10</v>
      </c>
      <c r="G42" s="4">
        <v>20</v>
      </c>
      <c r="H42" s="4"/>
      <c r="I42" s="4"/>
      <c r="J42" s="29">
        <v>5</v>
      </c>
      <c r="K42" s="30">
        <v>15</v>
      </c>
      <c r="L42" s="126">
        <v>2</v>
      </c>
      <c r="M42" s="183"/>
      <c r="N42" s="183"/>
      <c r="O42" s="183"/>
      <c r="P42" s="183"/>
      <c r="Q42" s="185"/>
      <c r="R42" s="4">
        <v>10</v>
      </c>
      <c r="S42" s="4">
        <v>20</v>
      </c>
      <c r="T42" s="4"/>
      <c r="U42" s="184"/>
      <c r="V42" s="185">
        <v>2</v>
      </c>
      <c r="W42" s="14"/>
      <c r="X42" s="188"/>
      <c r="Y42" s="188"/>
      <c r="Z42" s="188"/>
      <c r="AA42" s="47"/>
      <c r="AB42" s="188"/>
      <c r="AC42" s="188"/>
      <c r="AD42" s="188"/>
      <c r="AE42" s="188"/>
      <c r="AF42" s="47"/>
      <c r="AG42" s="202"/>
      <c r="AH42" s="26"/>
      <c r="AI42" s="26"/>
      <c r="AJ42" s="26"/>
      <c r="AK42" s="47"/>
      <c r="AL42" s="203"/>
      <c r="AM42" s="14"/>
      <c r="AN42" s="14"/>
      <c r="AO42" s="14"/>
      <c r="AP42" s="47"/>
      <c r="AQ42" s="113" t="s">
        <v>90</v>
      </c>
      <c r="AR42" s="113">
        <v>2</v>
      </c>
      <c r="AS42" s="113"/>
      <c r="AT42" s="113"/>
      <c r="AU42" s="163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</row>
    <row r="43" spans="1:137" s="164" customFormat="1" ht="12.75" customHeight="1" x14ac:dyDescent="0.2">
      <c r="A43" s="26">
        <v>4</v>
      </c>
      <c r="B43" s="28" t="s">
        <v>140</v>
      </c>
      <c r="C43" s="14" t="s">
        <v>182</v>
      </c>
      <c r="D43" s="14"/>
      <c r="E43" s="23">
        <f t="shared" si="5"/>
        <v>40</v>
      </c>
      <c r="F43" s="4">
        <v>20</v>
      </c>
      <c r="G43" s="4">
        <v>20</v>
      </c>
      <c r="H43" s="4"/>
      <c r="I43" s="4"/>
      <c r="J43" s="29">
        <v>5</v>
      </c>
      <c r="K43" s="30">
        <v>5</v>
      </c>
      <c r="L43" s="126">
        <v>2</v>
      </c>
      <c r="M43" s="183"/>
      <c r="N43" s="183"/>
      <c r="O43" s="183"/>
      <c r="P43" s="183"/>
      <c r="Q43" s="185"/>
      <c r="R43" s="4">
        <v>20</v>
      </c>
      <c r="S43" s="4">
        <v>20</v>
      </c>
      <c r="T43" s="4"/>
      <c r="U43" s="184"/>
      <c r="V43" s="185">
        <v>2</v>
      </c>
      <c r="W43" s="14"/>
      <c r="X43" s="188"/>
      <c r="Y43" s="188"/>
      <c r="Z43" s="188"/>
      <c r="AA43" s="47"/>
      <c r="AB43" s="188"/>
      <c r="AC43" s="188"/>
      <c r="AD43" s="188"/>
      <c r="AE43" s="188"/>
      <c r="AF43" s="47"/>
      <c r="AG43" s="202"/>
      <c r="AH43" s="26"/>
      <c r="AI43" s="26"/>
      <c r="AJ43" s="26"/>
      <c r="AK43" s="47"/>
      <c r="AL43" s="203"/>
      <c r="AM43" s="14"/>
      <c r="AN43" s="14"/>
      <c r="AO43" s="14"/>
      <c r="AP43" s="47"/>
      <c r="AQ43" s="113" t="s">
        <v>90</v>
      </c>
      <c r="AR43" s="113">
        <v>2</v>
      </c>
      <c r="AS43" s="113"/>
      <c r="AT43" s="113"/>
      <c r="AU43" s="163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</row>
    <row r="44" spans="1:137" s="164" customFormat="1" ht="15" customHeight="1" x14ac:dyDescent="0.2">
      <c r="A44" s="26">
        <v>5</v>
      </c>
      <c r="B44" s="28" t="s">
        <v>141</v>
      </c>
      <c r="C44" s="14"/>
      <c r="D44" s="14" t="s">
        <v>184</v>
      </c>
      <c r="E44" s="23">
        <f t="shared" si="5"/>
        <v>30</v>
      </c>
      <c r="F44" s="4">
        <v>30</v>
      </c>
      <c r="G44" s="4"/>
      <c r="H44" s="4"/>
      <c r="I44" s="4"/>
      <c r="J44" s="29">
        <v>2</v>
      </c>
      <c r="K44" s="30"/>
      <c r="L44" s="126">
        <v>1</v>
      </c>
      <c r="M44" s="183"/>
      <c r="N44" s="183"/>
      <c r="O44" s="183"/>
      <c r="P44" s="183"/>
      <c r="Q44" s="185"/>
      <c r="R44" s="4"/>
      <c r="S44" s="4"/>
      <c r="T44" s="4"/>
      <c r="U44" s="184"/>
      <c r="V44" s="185"/>
      <c r="W44" s="14"/>
      <c r="X44" s="188"/>
      <c r="Y44" s="188"/>
      <c r="Z44" s="188"/>
      <c r="AA44" s="47"/>
      <c r="AB44" s="188"/>
      <c r="AC44" s="188"/>
      <c r="AD44" s="188"/>
      <c r="AE44" s="188"/>
      <c r="AF44" s="47"/>
      <c r="AG44" s="202">
        <v>30</v>
      </c>
      <c r="AH44" s="26"/>
      <c r="AI44" s="26"/>
      <c r="AJ44" s="26"/>
      <c r="AK44" s="47">
        <v>1</v>
      </c>
      <c r="AL44" s="203"/>
      <c r="AM44" s="14"/>
      <c r="AN44" s="14"/>
      <c r="AO44" s="14"/>
      <c r="AP44" s="47"/>
      <c r="AQ44" s="113" t="s">
        <v>90</v>
      </c>
      <c r="AR44" s="113">
        <v>1</v>
      </c>
      <c r="AS44" s="113"/>
      <c r="AT44" s="113"/>
      <c r="AU44" s="163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</row>
    <row r="45" spans="1:137" s="164" customFormat="1" ht="15" customHeight="1" x14ac:dyDescent="0.2">
      <c r="A45" s="26">
        <v>6</v>
      </c>
      <c r="B45" s="28" t="s">
        <v>142</v>
      </c>
      <c r="C45" s="14"/>
      <c r="D45" s="14" t="s">
        <v>184</v>
      </c>
      <c r="E45" s="23">
        <f t="shared" si="5"/>
        <v>20</v>
      </c>
      <c r="F45" s="4"/>
      <c r="G45" s="4">
        <v>20</v>
      </c>
      <c r="H45" s="4"/>
      <c r="I45" s="4"/>
      <c r="J45" s="29">
        <v>3</v>
      </c>
      <c r="K45" s="30"/>
      <c r="L45" s="126">
        <v>1</v>
      </c>
      <c r="M45" s="183"/>
      <c r="N45" s="183"/>
      <c r="O45" s="183"/>
      <c r="P45" s="183"/>
      <c r="Q45" s="185"/>
      <c r="R45" s="4"/>
      <c r="S45" s="4"/>
      <c r="T45" s="4"/>
      <c r="U45" s="184"/>
      <c r="V45" s="185"/>
      <c r="W45" s="14"/>
      <c r="X45" s="188"/>
      <c r="Y45" s="188"/>
      <c r="Z45" s="188"/>
      <c r="AA45" s="47"/>
      <c r="AB45" s="188"/>
      <c r="AC45" s="188"/>
      <c r="AD45" s="188"/>
      <c r="AE45" s="188"/>
      <c r="AF45" s="47"/>
      <c r="AG45" s="202"/>
      <c r="AH45" s="26">
        <v>20</v>
      </c>
      <c r="AI45" s="26"/>
      <c r="AJ45" s="26"/>
      <c r="AK45" s="47">
        <v>1</v>
      </c>
      <c r="AL45" s="203"/>
      <c r="AM45" s="14"/>
      <c r="AN45" s="14"/>
      <c r="AO45" s="14"/>
      <c r="AP45" s="47"/>
      <c r="AQ45" s="113" t="s">
        <v>90</v>
      </c>
      <c r="AR45" s="113">
        <v>1</v>
      </c>
      <c r="AS45" s="113"/>
      <c r="AT45" s="113"/>
      <c r="AU45" s="163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  <c r="DT45" s="154"/>
      <c r="DU45" s="154"/>
      <c r="DV45" s="154"/>
      <c r="DW45" s="154"/>
      <c r="DX45" s="154"/>
      <c r="DY45" s="154"/>
      <c r="DZ45" s="154"/>
      <c r="EA45" s="154"/>
      <c r="EB45" s="154"/>
      <c r="EC45" s="154"/>
      <c r="ED45" s="154"/>
      <c r="EE45" s="154"/>
      <c r="EF45" s="154"/>
      <c r="EG45" s="154"/>
    </row>
    <row r="46" spans="1:137" s="164" customFormat="1" ht="15" customHeight="1" x14ac:dyDescent="0.2">
      <c r="A46" s="26">
        <v>7</v>
      </c>
      <c r="B46" s="28" t="s">
        <v>143</v>
      </c>
      <c r="C46" s="14"/>
      <c r="D46" s="14" t="s">
        <v>180</v>
      </c>
      <c r="E46" s="23">
        <f t="shared" si="5"/>
        <v>30</v>
      </c>
      <c r="F46" s="4"/>
      <c r="G46" s="4">
        <v>30</v>
      </c>
      <c r="H46" s="4"/>
      <c r="I46" s="4"/>
      <c r="J46" s="29">
        <v>5</v>
      </c>
      <c r="K46" s="30">
        <v>10</v>
      </c>
      <c r="L46" s="126">
        <v>2</v>
      </c>
      <c r="M46" s="183"/>
      <c r="N46" s="183"/>
      <c r="O46" s="183"/>
      <c r="P46" s="183"/>
      <c r="Q46" s="185"/>
      <c r="R46" s="4"/>
      <c r="S46" s="4">
        <v>30</v>
      </c>
      <c r="T46" s="4"/>
      <c r="U46" s="184"/>
      <c r="V46" s="185">
        <v>2</v>
      </c>
      <c r="W46" s="14"/>
      <c r="X46" s="188"/>
      <c r="Y46" s="188"/>
      <c r="Z46" s="188"/>
      <c r="AA46" s="47"/>
      <c r="AB46" s="188"/>
      <c r="AC46" s="188"/>
      <c r="AD46" s="188"/>
      <c r="AE46" s="188"/>
      <c r="AF46" s="47"/>
      <c r="AG46" s="202"/>
      <c r="AH46" s="26"/>
      <c r="AI46" s="26"/>
      <c r="AJ46" s="26"/>
      <c r="AK46" s="47"/>
      <c r="AL46" s="203"/>
      <c r="AM46" s="14"/>
      <c r="AN46" s="14"/>
      <c r="AO46" s="14"/>
      <c r="AP46" s="47"/>
      <c r="AQ46" s="113" t="s">
        <v>71</v>
      </c>
      <c r="AR46" s="113">
        <v>2</v>
      </c>
      <c r="AS46" s="113"/>
      <c r="AT46" s="113"/>
      <c r="AU46" s="163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</row>
    <row r="47" spans="1:137" s="164" customFormat="1" ht="15" customHeight="1" x14ac:dyDescent="0.2">
      <c r="A47" s="26">
        <v>8</v>
      </c>
      <c r="B47" s="28" t="s">
        <v>144</v>
      </c>
      <c r="C47" s="14"/>
      <c r="D47" s="14" t="s">
        <v>179</v>
      </c>
      <c r="E47" s="23">
        <f t="shared" si="5"/>
        <v>25</v>
      </c>
      <c r="F47" s="4"/>
      <c r="G47" s="4">
        <v>25</v>
      </c>
      <c r="H47" s="4"/>
      <c r="I47" s="4"/>
      <c r="J47" s="29">
        <v>2</v>
      </c>
      <c r="K47" s="30">
        <v>3</v>
      </c>
      <c r="L47" s="126">
        <v>1</v>
      </c>
      <c r="M47" s="183"/>
      <c r="N47" s="183">
        <v>25</v>
      </c>
      <c r="O47" s="183"/>
      <c r="P47" s="183"/>
      <c r="Q47" s="185">
        <v>1</v>
      </c>
      <c r="R47" s="4"/>
      <c r="S47" s="4"/>
      <c r="T47" s="4"/>
      <c r="U47" s="184"/>
      <c r="V47" s="185"/>
      <c r="W47" s="14"/>
      <c r="X47" s="188"/>
      <c r="Y47" s="188"/>
      <c r="Z47" s="188"/>
      <c r="AA47" s="47"/>
      <c r="AB47" s="188"/>
      <c r="AC47" s="188"/>
      <c r="AD47" s="188"/>
      <c r="AE47" s="188"/>
      <c r="AF47" s="47"/>
      <c r="AG47" s="202"/>
      <c r="AH47" s="26"/>
      <c r="AI47" s="26"/>
      <c r="AJ47" s="26"/>
      <c r="AK47" s="47"/>
      <c r="AL47" s="203"/>
      <c r="AM47" s="14"/>
      <c r="AN47" s="14"/>
      <c r="AO47" s="14"/>
      <c r="AP47" s="47"/>
      <c r="AQ47" s="113" t="s">
        <v>90</v>
      </c>
      <c r="AR47" s="113">
        <v>1</v>
      </c>
      <c r="AS47" s="113"/>
      <c r="AT47" s="113"/>
      <c r="AU47" s="163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</row>
    <row r="48" spans="1:137" s="164" customFormat="1" ht="15" customHeight="1" x14ac:dyDescent="0.2">
      <c r="A48" s="26">
        <v>9</v>
      </c>
      <c r="B48" s="28" t="s">
        <v>145</v>
      </c>
      <c r="C48" s="14"/>
      <c r="D48" s="14" t="s">
        <v>184</v>
      </c>
      <c r="E48" s="23">
        <f t="shared" si="5"/>
        <v>25</v>
      </c>
      <c r="F48" s="4"/>
      <c r="G48" s="4">
        <v>25</v>
      </c>
      <c r="H48" s="4"/>
      <c r="I48" s="4"/>
      <c r="J48" s="29">
        <v>2</v>
      </c>
      <c r="K48" s="30">
        <v>3</v>
      </c>
      <c r="L48" s="126">
        <v>1</v>
      </c>
      <c r="M48" s="183"/>
      <c r="N48" s="183"/>
      <c r="O48" s="183"/>
      <c r="P48" s="183"/>
      <c r="Q48" s="185"/>
      <c r="R48" s="4"/>
      <c r="S48" s="4"/>
      <c r="T48" s="4"/>
      <c r="U48" s="184"/>
      <c r="V48" s="185"/>
      <c r="W48" s="14"/>
      <c r="X48" s="188"/>
      <c r="Y48" s="188"/>
      <c r="Z48" s="188"/>
      <c r="AA48" s="47"/>
      <c r="AB48" s="188"/>
      <c r="AC48" s="188"/>
      <c r="AD48" s="188"/>
      <c r="AE48" s="188"/>
      <c r="AF48" s="47"/>
      <c r="AG48" s="202"/>
      <c r="AH48" s="26">
        <v>25</v>
      </c>
      <c r="AI48" s="26"/>
      <c r="AJ48" s="26"/>
      <c r="AK48" s="47">
        <v>1</v>
      </c>
      <c r="AL48" s="203"/>
      <c r="AM48" s="14"/>
      <c r="AN48" s="14"/>
      <c r="AO48" s="14"/>
      <c r="AP48" s="47"/>
      <c r="AQ48" s="113" t="s">
        <v>90</v>
      </c>
      <c r="AR48" s="113">
        <v>1</v>
      </c>
      <c r="AS48" s="113"/>
      <c r="AT48" s="113"/>
      <c r="AU48" s="163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</row>
    <row r="49" spans="1:137" s="84" customFormat="1" ht="15" customHeight="1" x14ac:dyDescent="0.2">
      <c r="A49" s="312" t="s">
        <v>49</v>
      </c>
      <c r="B49" s="313"/>
      <c r="C49" s="216"/>
      <c r="D49" s="217"/>
      <c r="E49" s="217">
        <f>SUM(E40:E48)</f>
        <v>440</v>
      </c>
      <c r="F49" s="217">
        <f>SUM(F40:F48)</f>
        <v>115</v>
      </c>
      <c r="G49" s="217">
        <f>SUM(G40:G48)</f>
        <v>325</v>
      </c>
      <c r="H49" s="217"/>
      <c r="I49" s="217">
        <f t="shared" ref="I49:AP49" si="6">SUM(I40:I48)</f>
        <v>0</v>
      </c>
      <c r="J49" s="217">
        <f t="shared" si="6"/>
        <v>39</v>
      </c>
      <c r="K49" s="220">
        <f t="shared" si="6"/>
        <v>61</v>
      </c>
      <c r="L49" s="218">
        <f t="shared" si="6"/>
        <v>20</v>
      </c>
      <c r="M49" s="220">
        <f t="shared" si="6"/>
        <v>55</v>
      </c>
      <c r="N49" s="217">
        <f>SUM(N40:N48)</f>
        <v>120</v>
      </c>
      <c r="O49" s="217"/>
      <c r="P49" s="217">
        <f t="shared" si="6"/>
        <v>0</v>
      </c>
      <c r="Q49" s="217">
        <f t="shared" si="6"/>
        <v>8</v>
      </c>
      <c r="R49" s="217">
        <f t="shared" si="6"/>
        <v>30</v>
      </c>
      <c r="S49" s="217">
        <f t="shared" si="6"/>
        <v>160</v>
      </c>
      <c r="T49" s="217"/>
      <c r="U49" s="217">
        <f t="shared" si="6"/>
        <v>0</v>
      </c>
      <c r="V49" s="217">
        <f t="shared" si="6"/>
        <v>9</v>
      </c>
      <c r="W49" s="217">
        <f t="shared" si="6"/>
        <v>0</v>
      </c>
      <c r="X49" s="217">
        <f t="shared" si="6"/>
        <v>0</v>
      </c>
      <c r="Y49" s="217"/>
      <c r="Z49" s="217">
        <f t="shared" si="6"/>
        <v>0</v>
      </c>
      <c r="AA49" s="217">
        <f t="shared" si="6"/>
        <v>0</v>
      </c>
      <c r="AB49" s="217">
        <f t="shared" si="6"/>
        <v>0</v>
      </c>
      <c r="AC49" s="217">
        <f t="shared" si="6"/>
        <v>0</v>
      </c>
      <c r="AD49" s="217"/>
      <c r="AE49" s="217">
        <f t="shared" si="6"/>
        <v>0</v>
      </c>
      <c r="AF49" s="217">
        <f t="shared" si="6"/>
        <v>0</v>
      </c>
      <c r="AG49" s="217">
        <f t="shared" si="6"/>
        <v>30</v>
      </c>
      <c r="AH49" s="217">
        <f t="shared" si="6"/>
        <v>45</v>
      </c>
      <c r="AI49" s="217"/>
      <c r="AJ49" s="217">
        <f t="shared" si="6"/>
        <v>0</v>
      </c>
      <c r="AK49" s="217">
        <f t="shared" si="6"/>
        <v>3</v>
      </c>
      <c r="AL49" s="217">
        <f t="shared" si="6"/>
        <v>0</v>
      </c>
      <c r="AM49" s="217">
        <f t="shared" si="6"/>
        <v>0</v>
      </c>
      <c r="AN49" s="217"/>
      <c r="AO49" s="217">
        <f t="shared" si="6"/>
        <v>0</v>
      </c>
      <c r="AP49" s="217">
        <f t="shared" si="6"/>
        <v>0</v>
      </c>
      <c r="AQ49" s="112"/>
      <c r="AR49" s="112"/>
      <c r="AS49" s="112"/>
      <c r="AT49" s="112"/>
      <c r="AU49" s="83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</row>
    <row r="50" spans="1:137" s="88" customFormat="1" ht="19.5" customHeight="1" x14ac:dyDescent="0.25">
      <c r="A50" s="307" t="s">
        <v>146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112"/>
      <c r="AR50" s="112"/>
      <c r="AS50" s="112"/>
      <c r="AT50" s="112"/>
      <c r="AU50" s="87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</row>
    <row r="51" spans="1:137" s="235" customFormat="1" ht="19.5" customHeight="1" x14ac:dyDescent="0.25">
      <c r="A51" s="4">
        <v>1</v>
      </c>
      <c r="B51" s="165" t="s">
        <v>191</v>
      </c>
      <c r="C51" s="226"/>
      <c r="D51" s="14" t="s">
        <v>180</v>
      </c>
      <c r="E51" s="219">
        <v>60</v>
      </c>
      <c r="F51" s="4"/>
      <c r="G51" s="4">
        <v>60</v>
      </c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34"/>
      <c r="AR51" s="234"/>
      <c r="AS51" s="234"/>
      <c r="AT51" s="23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</row>
    <row r="52" spans="1:137" s="84" customFormat="1" ht="15" customHeight="1" x14ac:dyDescent="0.2">
      <c r="A52" s="227">
        <v>2</v>
      </c>
      <c r="B52" s="228" t="s">
        <v>192</v>
      </c>
      <c r="C52" s="229"/>
      <c r="D52" s="141" t="s">
        <v>180</v>
      </c>
      <c r="E52" s="142">
        <f t="shared" ref="E52" si="7">SUM(F52:I52)</f>
        <v>60</v>
      </c>
      <c r="F52" s="143"/>
      <c r="G52" s="143">
        <v>60</v>
      </c>
      <c r="H52" s="143"/>
      <c r="I52" s="143"/>
      <c r="J52" s="144"/>
      <c r="K52" s="145"/>
      <c r="L52" s="146">
        <v>2</v>
      </c>
      <c r="M52" s="147"/>
      <c r="N52" s="143"/>
      <c r="O52" s="143"/>
      <c r="P52" s="143"/>
      <c r="Q52" s="230"/>
      <c r="R52" s="143"/>
      <c r="S52" s="143">
        <v>60</v>
      </c>
      <c r="T52" s="143"/>
      <c r="U52" s="143"/>
      <c r="V52" s="230">
        <v>2</v>
      </c>
      <c r="W52" s="229"/>
      <c r="X52" s="231"/>
      <c r="Y52" s="231"/>
      <c r="Z52" s="231"/>
      <c r="AA52" s="232"/>
      <c r="AB52" s="231"/>
      <c r="AC52" s="231"/>
      <c r="AD52" s="231"/>
      <c r="AE52" s="231"/>
      <c r="AF52" s="232"/>
      <c r="AG52" s="233"/>
      <c r="AH52" s="231"/>
      <c r="AI52" s="231"/>
      <c r="AJ52" s="231"/>
      <c r="AK52" s="232"/>
      <c r="AL52" s="233"/>
      <c r="AM52" s="229"/>
      <c r="AN52" s="229"/>
      <c r="AO52" s="229"/>
      <c r="AP52" s="232"/>
      <c r="AQ52" s="150" t="s">
        <v>90</v>
      </c>
      <c r="AR52" s="150">
        <v>2</v>
      </c>
      <c r="AS52" s="150"/>
      <c r="AT52" s="150"/>
      <c r="AU52" s="83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</row>
    <row r="53" spans="1:137" s="84" customFormat="1" ht="15" customHeight="1" x14ac:dyDescent="0.2">
      <c r="A53" s="283" t="s">
        <v>52</v>
      </c>
      <c r="B53" s="284"/>
      <c r="C53" s="223"/>
      <c r="D53" s="219"/>
      <c r="E53" s="219">
        <f>SUM(E52)</f>
        <v>60</v>
      </c>
      <c r="F53" s="222"/>
      <c r="G53" s="222">
        <f>SUM(G52)</f>
        <v>60</v>
      </c>
      <c r="H53" s="219"/>
      <c r="I53" s="219">
        <f t="shared" ref="I53:N53" si="8">SUM(I52:I52)</f>
        <v>0</v>
      </c>
      <c r="J53" s="219">
        <f t="shared" si="8"/>
        <v>0</v>
      </c>
      <c r="K53" s="222"/>
      <c r="L53" s="221">
        <v>2</v>
      </c>
      <c r="M53" s="219">
        <f t="shared" si="8"/>
        <v>0</v>
      </c>
      <c r="N53" s="219">
        <f t="shared" si="8"/>
        <v>0</v>
      </c>
      <c r="O53" s="219"/>
      <c r="P53" s="219">
        <f>SUM(P52:P52)</f>
        <v>0</v>
      </c>
      <c r="Q53" s="219">
        <f>SUM(Q52:Q52)</f>
        <v>0</v>
      </c>
      <c r="R53" s="219">
        <f>SUM(R52:R52)</f>
        <v>0</v>
      </c>
      <c r="S53" s="219">
        <f>SUM(S52:S52)</f>
        <v>60</v>
      </c>
      <c r="T53" s="219"/>
      <c r="U53" s="219">
        <f>SUM(U52:U52)</f>
        <v>0</v>
      </c>
      <c r="V53" s="219">
        <f>SUM(V52:V52)</f>
        <v>2</v>
      </c>
      <c r="W53" s="223">
        <f>SUM(W52:W52)</f>
        <v>0</v>
      </c>
      <c r="X53" s="223">
        <f>SUM(X52:X52)</f>
        <v>0</v>
      </c>
      <c r="Y53" s="223"/>
      <c r="Z53" s="223">
        <f>SUM(Z52:Z52)</f>
        <v>0</v>
      </c>
      <c r="AA53" s="223">
        <f>SUM(AA52:AA52)</f>
        <v>0</v>
      </c>
      <c r="AB53" s="223">
        <f>SUM(AB52:AB52)</f>
        <v>0</v>
      </c>
      <c r="AC53" s="223">
        <f>SUM(AC52:AC52)</f>
        <v>0</v>
      </c>
      <c r="AD53" s="223"/>
      <c r="AE53" s="223">
        <f>SUM(AE52:AE52)</f>
        <v>0</v>
      </c>
      <c r="AF53" s="223">
        <f>SUM(AF52:AF52)</f>
        <v>0</v>
      </c>
      <c r="AG53" s="223">
        <f>SUM(AG52:AG52)</f>
        <v>0</v>
      </c>
      <c r="AH53" s="223">
        <f>SUM(AH52:AH52)</f>
        <v>0</v>
      </c>
      <c r="AI53" s="223"/>
      <c r="AJ53" s="223">
        <f>SUM(AJ52:AJ52)</f>
        <v>0</v>
      </c>
      <c r="AK53" s="223">
        <f>SUM(AK52:AK52)</f>
        <v>0</v>
      </c>
      <c r="AL53" s="223">
        <f>SUM(AL52:AL52)</f>
        <v>0</v>
      </c>
      <c r="AM53" s="223">
        <f>SUM(AM52:AM52)</f>
        <v>0</v>
      </c>
      <c r="AN53" s="223"/>
      <c r="AO53" s="223">
        <f>SUM(AO52:AO52)</f>
        <v>0</v>
      </c>
      <c r="AP53" s="223">
        <f>SUM(AP52:AP52)</f>
        <v>0</v>
      </c>
      <c r="AQ53" s="112"/>
      <c r="AR53" s="112"/>
      <c r="AS53" s="112"/>
      <c r="AT53" s="112"/>
      <c r="AU53" s="8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</row>
    <row r="54" spans="1:137" s="22" customFormat="1" ht="20.100000000000001" customHeight="1" x14ac:dyDescent="0.25">
      <c r="A54" s="331" t="s">
        <v>147</v>
      </c>
      <c r="B54" s="332"/>
      <c r="C54" s="332"/>
      <c r="D54" s="332"/>
      <c r="E54" s="332"/>
      <c r="F54" s="332"/>
      <c r="G54" s="332"/>
      <c r="H54" s="332"/>
      <c r="I54" s="332"/>
      <c r="J54" s="332"/>
      <c r="K54" s="332"/>
      <c r="L54" s="332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K54" s="333"/>
      <c r="AL54" s="333"/>
      <c r="AM54" s="333"/>
      <c r="AN54" s="333"/>
      <c r="AO54" s="333"/>
      <c r="AP54" s="333"/>
      <c r="AQ54" s="112"/>
      <c r="AR54" s="112"/>
      <c r="AS54" s="112"/>
      <c r="AT54" s="112"/>
      <c r="AU54" s="27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</row>
    <row r="55" spans="1:137" s="88" customFormat="1" ht="20.100000000000001" customHeight="1" x14ac:dyDescent="0.25">
      <c r="A55" s="291" t="s">
        <v>148</v>
      </c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112"/>
      <c r="AR55" s="112"/>
      <c r="AS55" s="112"/>
      <c r="AT55" s="112"/>
      <c r="AU55" s="87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</row>
    <row r="56" spans="1:137" s="84" customFormat="1" ht="15" customHeight="1" x14ac:dyDescent="0.2">
      <c r="A56" s="4">
        <v>1</v>
      </c>
      <c r="B56" s="165" t="s">
        <v>149</v>
      </c>
      <c r="C56" s="14" t="s">
        <v>183</v>
      </c>
      <c r="D56" s="21"/>
      <c r="E56" s="23">
        <f t="shared" ref="E56:E68" si="9">SUM(F56:I56)</f>
        <v>60</v>
      </c>
      <c r="F56" s="4">
        <v>60</v>
      </c>
      <c r="G56" s="4"/>
      <c r="H56" s="4"/>
      <c r="I56" s="4"/>
      <c r="J56" s="29">
        <v>5</v>
      </c>
      <c r="K56" s="30">
        <v>15</v>
      </c>
      <c r="L56" s="126">
        <v>3</v>
      </c>
      <c r="M56" s="189"/>
      <c r="N56" s="14"/>
      <c r="O56" s="14"/>
      <c r="P56" s="14"/>
      <c r="Q56" s="47"/>
      <c r="R56" s="14"/>
      <c r="S56" s="14"/>
      <c r="T56" s="14"/>
      <c r="U56" s="14"/>
      <c r="V56" s="47"/>
      <c r="W56" s="4">
        <v>60</v>
      </c>
      <c r="X56" s="26"/>
      <c r="Y56" s="26"/>
      <c r="Z56" s="26"/>
      <c r="AA56" s="47">
        <v>3</v>
      </c>
      <c r="AB56" s="26"/>
      <c r="AC56" s="26"/>
      <c r="AD56" s="26"/>
      <c r="AE56" s="26"/>
      <c r="AF56" s="47"/>
      <c r="AG56" s="202"/>
      <c r="AH56" s="26"/>
      <c r="AI56" s="26"/>
      <c r="AJ56" s="26"/>
      <c r="AK56" s="47"/>
      <c r="AL56" s="203"/>
      <c r="AM56" s="14"/>
      <c r="AN56" s="14"/>
      <c r="AO56" s="14"/>
      <c r="AP56" s="47"/>
      <c r="AQ56" s="113" t="s">
        <v>90</v>
      </c>
      <c r="AR56" s="113">
        <v>3</v>
      </c>
      <c r="AS56" s="113"/>
      <c r="AT56" s="113"/>
      <c r="AU56" s="83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</row>
    <row r="57" spans="1:137" s="84" customFormat="1" ht="15" customHeight="1" x14ac:dyDescent="0.2">
      <c r="A57" s="4">
        <v>2</v>
      </c>
      <c r="B57" s="165" t="s">
        <v>150</v>
      </c>
      <c r="C57" s="194" t="s">
        <v>183</v>
      </c>
      <c r="D57" s="195"/>
      <c r="E57" s="23">
        <f t="shared" ref="E57:E67" si="10">SUM(F57:I57)</f>
        <v>40</v>
      </c>
      <c r="F57" s="171">
        <v>40</v>
      </c>
      <c r="G57" s="171"/>
      <c r="H57" s="171"/>
      <c r="I57" s="171"/>
      <c r="J57" s="172">
        <v>5</v>
      </c>
      <c r="K57" s="173">
        <v>15</v>
      </c>
      <c r="L57" s="126">
        <v>2</v>
      </c>
      <c r="M57" s="189"/>
      <c r="N57" s="14"/>
      <c r="O57" s="14"/>
      <c r="P57" s="14"/>
      <c r="Q57" s="47"/>
      <c r="R57" s="14"/>
      <c r="S57" s="14"/>
      <c r="T57" s="14"/>
      <c r="U57" s="14"/>
      <c r="V57" s="47"/>
      <c r="W57" s="4">
        <v>40</v>
      </c>
      <c r="X57" s="26"/>
      <c r="Y57" s="26"/>
      <c r="Z57" s="26"/>
      <c r="AA57" s="47">
        <v>2</v>
      </c>
      <c r="AB57" s="26"/>
      <c r="AC57" s="26"/>
      <c r="AD57" s="26"/>
      <c r="AE57" s="26"/>
      <c r="AF57" s="47"/>
      <c r="AG57" s="202"/>
      <c r="AH57" s="26"/>
      <c r="AI57" s="26"/>
      <c r="AJ57" s="26"/>
      <c r="AK57" s="47"/>
      <c r="AL57" s="203"/>
      <c r="AM57" s="14"/>
      <c r="AN57" s="14"/>
      <c r="AO57" s="14"/>
      <c r="AP57" s="47"/>
      <c r="AQ57" s="113" t="s">
        <v>90</v>
      </c>
      <c r="AR57" s="113">
        <v>2</v>
      </c>
      <c r="AS57" s="113"/>
      <c r="AT57" s="113"/>
      <c r="AU57" s="83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</row>
    <row r="58" spans="1:137" s="84" customFormat="1" ht="15" customHeight="1" x14ac:dyDescent="0.2">
      <c r="A58" s="4">
        <v>3</v>
      </c>
      <c r="B58" s="165" t="s">
        <v>151</v>
      </c>
      <c r="C58" s="194" t="s">
        <v>183</v>
      </c>
      <c r="D58" s="195"/>
      <c r="E58" s="23">
        <f t="shared" si="10"/>
        <v>60</v>
      </c>
      <c r="F58" s="171">
        <v>60</v>
      </c>
      <c r="G58" s="171"/>
      <c r="H58" s="171"/>
      <c r="I58" s="171"/>
      <c r="J58" s="172">
        <v>5</v>
      </c>
      <c r="K58" s="173">
        <v>15</v>
      </c>
      <c r="L58" s="126">
        <v>3</v>
      </c>
      <c r="M58" s="189"/>
      <c r="N58" s="14"/>
      <c r="O58" s="14"/>
      <c r="P58" s="14"/>
      <c r="Q58" s="47"/>
      <c r="R58" s="14"/>
      <c r="S58" s="14"/>
      <c r="T58" s="14"/>
      <c r="U58" s="14"/>
      <c r="V58" s="47"/>
      <c r="W58" s="4">
        <v>60</v>
      </c>
      <c r="X58" s="26"/>
      <c r="Y58" s="26"/>
      <c r="Z58" s="26"/>
      <c r="AA58" s="47">
        <v>3</v>
      </c>
      <c r="AB58" s="26"/>
      <c r="AC58" s="26"/>
      <c r="AD58" s="26"/>
      <c r="AE58" s="26"/>
      <c r="AF58" s="47"/>
      <c r="AG58" s="202"/>
      <c r="AH58" s="26"/>
      <c r="AI58" s="26"/>
      <c r="AJ58" s="26"/>
      <c r="AK58" s="47"/>
      <c r="AL58" s="203"/>
      <c r="AM58" s="14"/>
      <c r="AN58" s="14"/>
      <c r="AO58" s="14"/>
      <c r="AP58" s="47"/>
      <c r="AQ58" s="113" t="s">
        <v>90</v>
      </c>
      <c r="AR58" s="113">
        <v>3</v>
      </c>
      <c r="AS58" s="113"/>
      <c r="AT58" s="113"/>
      <c r="AU58" s="83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</row>
    <row r="59" spans="1:137" s="84" customFormat="1" ht="15" customHeight="1" x14ac:dyDescent="0.2">
      <c r="A59" s="4">
        <v>4</v>
      </c>
      <c r="B59" s="165" t="s">
        <v>152</v>
      </c>
      <c r="C59" s="194" t="s">
        <v>181</v>
      </c>
      <c r="D59" s="195"/>
      <c r="E59" s="23">
        <f t="shared" si="10"/>
        <v>60</v>
      </c>
      <c r="F59" s="171">
        <v>60</v>
      </c>
      <c r="G59" s="171"/>
      <c r="H59" s="171"/>
      <c r="I59" s="171"/>
      <c r="J59" s="172">
        <v>10</v>
      </c>
      <c r="K59" s="173">
        <v>20</v>
      </c>
      <c r="L59" s="126">
        <v>3</v>
      </c>
      <c r="M59" s="189"/>
      <c r="N59" s="14"/>
      <c r="O59" s="14"/>
      <c r="P59" s="14"/>
      <c r="Q59" s="47"/>
      <c r="R59" s="14"/>
      <c r="S59" s="14"/>
      <c r="T59" s="14"/>
      <c r="U59" s="14"/>
      <c r="V59" s="47"/>
      <c r="W59" s="4"/>
      <c r="X59" s="26"/>
      <c r="Y59" s="26"/>
      <c r="Z59" s="26"/>
      <c r="AA59" s="47"/>
      <c r="AB59" s="26"/>
      <c r="AC59" s="26"/>
      <c r="AD59" s="26"/>
      <c r="AE59" s="26"/>
      <c r="AF59" s="47"/>
      <c r="AG59" s="202"/>
      <c r="AH59" s="26"/>
      <c r="AI59" s="26"/>
      <c r="AJ59" s="26"/>
      <c r="AK59" s="47"/>
      <c r="AL59" s="203">
        <v>60</v>
      </c>
      <c r="AM59" s="14"/>
      <c r="AN59" s="14"/>
      <c r="AO59" s="14"/>
      <c r="AP59" s="47">
        <v>3</v>
      </c>
      <c r="AQ59" s="113" t="s">
        <v>90</v>
      </c>
      <c r="AR59" s="113">
        <v>3</v>
      </c>
      <c r="AS59" s="113"/>
      <c r="AT59" s="113"/>
      <c r="AU59" s="83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</row>
    <row r="60" spans="1:137" s="84" customFormat="1" ht="15" customHeight="1" x14ac:dyDescent="0.2">
      <c r="A60" s="4">
        <v>5</v>
      </c>
      <c r="B60" s="165" t="s">
        <v>153</v>
      </c>
      <c r="C60" s="194" t="s">
        <v>184</v>
      </c>
      <c r="D60" s="195"/>
      <c r="E60" s="23">
        <f t="shared" si="10"/>
        <v>50</v>
      </c>
      <c r="F60" s="171">
        <v>50</v>
      </c>
      <c r="G60" s="171"/>
      <c r="H60" s="171"/>
      <c r="I60" s="171"/>
      <c r="J60" s="172">
        <v>5</v>
      </c>
      <c r="K60" s="173">
        <v>5</v>
      </c>
      <c r="L60" s="126">
        <v>2</v>
      </c>
      <c r="M60" s="189"/>
      <c r="N60" s="14"/>
      <c r="O60" s="14"/>
      <c r="P60" s="14"/>
      <c r="Q60" s="47"/>
      <c r="R60" s="14"/>
      <c r="S60" s="14"/>
      <c r="T60" s="14"/>
      <c r="U60" s="14"/>
      <c r="V60" s="47"/>
      <c r="W60" s="4"/>
      <c r="X60" s="26"/>
      <c r="Y60" s="26"/>
      <c r="Z60" s="26"/>
      <c r="AA60" s="47"/>
      <c r="AB60" s="26"/>
      <c r="AC60" s="26"/>
      <c r="AD60" s="26"/>
      <c r="AE60" s="26"/>
      <c r="AF60" s="47"/>
      <c r="AG60" s="202">
        <v>50</v>
      </c>
      <c r="AH60" s="26"/>
      <c r="AI60" s="26"/>
      <c r="AJ60" s="26"/>
      <c r="AK60" s="47">
        <v>2</v>
      </c>
      <c r="AL60" s="203"/>
      <c r="AM60" s="14"/>
      <c r="AN60" s="14"/>
      <c r="AO60" s="14"/>
      <c r="AP60" s="47"/>
      <c r="AQ60" s="113" t="s">
        <v>90</v>
      </c>
      <c r="AR60" s="113">
        <v>2</v>
      </c>
      <c r="AS60" s="113"/>
      <c r="AT60" s="113"/>
      <c r="AU60" s="83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</row>
    <row r="61" spans="1:137" s="84" customFormat="1" ht="15" customHeight="1" x14ac:dyDescent="0.2">
      <c r="A61" s="4">
        <v>6</v>
      </c>
      <c r="B61" s="165" t="s">
        <v>154</v>
      </c>
      <c r="C61" s="194" t="s">
        <v>181</v>
      </c>
      <c r="D61" s="195"/>
      <c r="E61" s="23">
        <f t="shared" si="10"/>
        <v>60</v>
      </c>
      <c r="F61" s="171">
        <v>60</v>
      </c>
      <c r="G61" s="171"/>
      <c r="H61" s="171"/>
      <c r="I61" s="171"/>
      <c r="J61" s="172">
        <v>10</v>
      </c>
      <c r="K61" s="173">
        <v>20</v>
      </c>
      <c r="L61" s="126">
        <v>3</v>
      </c>
      <c r="M61" s="189"/>
      <c r="N61" s="14"/>
      <c r="O61" s="14"/>
      <c r="P61" s="14"/>
      <c r="Q61" s="47"/>
      <c r="R61" s="14"/>
      <c r="S61" s="14"/>
      <c r="T61" s="14"/>
      <c r="U61" s="14"/>
      <c r="V61" s="47"/>
      <c r="W61" s="4"/>
      <c r="X61" s="26"/>
      <c r="Y61" s="26"/>
      <c r="Z61" s="26"/>
      <c r="AA61" s="47"/>
      <c r="AB61" s="26"/>
      <c r="AC61" s="26"/>
      <c r="AD61" s="26"/>
      <c r="AE61" s="26"/>
      <c r="AF61" s="47"/>
      <c r="AG61" s="202"/>
      <c r="AH61" s="26"/>
      <c r="AI61" s="26"/>
      <c r="AJ61" s="26"/>
      <c r="AK61" s="47"/>
      <c r="AL61" s="203">
        <v>60</v>
      </c>
      <c r="AM61" s="14"/>
      <c r="AN61" s="14"/>
      <c r="AO61" s="14"/>
      <c r="AP61" s="47">
        <v>3</v>
      </c>
      <c r="AQ61" s="113" t="s">
        <v>90</v>
      </c>
      <c r="AR61" s="113">
        <v>3</v>
      </c>
      <c r="AS61" s="113"/>
      <c r="AT61" s="113"/>
      <c r="AU61" s="83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</row>
    <row r="62" spans="1:137" s="84" customFormat="1" ht="15" customHeight="1" x14ac:dyDescent="0.2">
      <c r="A62" s="4">
        <v>7</v>
      </c>
      <c r="B62" s="165" t="s">
        <v>155</v>
      </c>
      <c r="C62" s="194" t="s">
        <v>184</v>
      </c>
      <c r="D62" s="195"/>
      <c r="E62" s="23">
        <f t="shared" si="10"/>
        <v>20</v>
      </c>
      <c r="F62" s="171">
        <v>20</v>
      </c>
      <c r="G62" s="171"/>
      <c r="H62" s="171"/>
      <c r="I62" s="171"/>
      <c r="J62" s="172">
        <v>5</v>
      </c>
      <c r="K62" s="173">
        <v>5</v>
      </c>
      <c r="L62" s="126">
        <v>1</v>
      </c>
      <c r="M62" s="189"/>
      <c r="N62" s="14"/>
      <c r="O62" s="14"/>
      <c r="P62" s="14"/>
      <c r="Q62" s="47"/>
      <c r="R62" s="14"/>
      <c r="S62" s="14"/>
      <c r="T62" s="14"/>
      <c r="U62" s="14"/>
      <c r="V62" s="47"/>
      <c r="W62" s="4"/>
      <c r="X62" s="26"/>
      <c r="Y62" s="26"/>
      <c r="Z62" s="26"/>
      <c r="AA62" s="47"/>
      <c r="AB62" s="26">
        <v>20</v>
      </c>
      <c r="AC62" s="26"/>
      <c r="AD62" s="26"/>
      <c r="AE62" s="26"/>
      <c r="AF62" s="47">
        <v>1</v>
      </c>
      <c r="AG62" s="202"/>
      <c r="AH62" s="26"/>
      <c r="AI62" s="26"/>
      <c r="AJ62" s="26"/>
      <c r="AK62" s="47"/>
      <c r="AL62" s="203"/>
      <c r="AM62" s="14"/>
      <c r="AN62" s="14"/>
      <c r="AO62" s="14"/>
      <c r="AP62" s="47"/>
      <c r="AQ62" s="113" t="s">
        <v>90</v>
      </c>
      <c r="AR62" s="113">
        <v>1</v>
      </c>
      <c r="AS62" s="113"/>
      <c r="AT62" s="113"/>
      <c r="AU62" s="83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</row>
    <row r="63" spans="1:137" s="84" customFormat="1" ht="15" customHeight="1" x14ac:dyDescent="0.2">
      <c r="A63" s="4">
        <v>8</v>
      </c>
      <c r="B63" s="165" t="s">
        <v>156</v>
      </c>
      <c r="C63" s="194" t="s">
        <v>184</v>
      </c>
      <c r="D63" s="195"/>
      <c r="E63" s="23">
        <f t="shared" si="10"/>
        <v>60</v>
      </c>
      <c r="F63" s="171">
        <v>60</v>
      </c>
      <c r="G63" s="171"/>
      <c r="H63" s="171"/>
      <c r="I63" s="171"/>
      <c r="J63" s="172">
        <v>5</v>
      </c>
      <c r="K63" s="173">
        <v>15</v>
      </c>
      <c r="L63" s="126">
        <v>3</v>
      </c>
      <c r="M63" s="189"/>
      <c r="N63" s="14"/>
      <c r="O63" s="14"/>
      <c r="P63" s="14"/>
      <c r="Q63" s="47"/>
      <c r="R63" s="14"/>
      <c r="S63" s="14"/>
      <c r="T63" s="14"/>
      <c r="U63" s="14"/>
      <c r="V63" s="47"/>
      <c r="W63" s="4"/>
      <c r="X63" s="26"/>
      <c r="Y63" s="26"/>
      <c r="Z63" s="26"/>
      <c r="AA63" s="47"/>
      <c r="AB63" s="26"/>
      <c r="AC63" s="26"/>
      <c r="AD63" s="26"/>
      <c r="AE63" s="26"/>
      <c r="AF63" s="47"/>
      <c r="AG63" s="202">
        <v>60</v>
      </c>
      <c r="AH63" s="26"/>
      <c r="AI63" s="26"/>
      <c r="AJ63" s="26"/>
      <c r="AK63" s="47">
        <v>3</v>
      </c>
      <c r="AL63" s="203"/>
      <c r="AM63" s="14"/>
      <c r="AN63" s="14"/>
      <c r="AO63" s="14"/>
      <c r="AP63" s="47"/>
      <c r="AQ63" s="113" t="s">
        <v>90</v>
      </c>
      <c r="AR63" s="113">
        <v>3</v>
      </c>
      <c r="AS63" s="113"/>
      <c r="AT63" s="113"/>
      <c r="AU63" s="8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</row>
    <row r="64" spans="1:137" s="84" customFormat="1" ht="15" customHeight="1" x14ac:dyDescent="0.2">
      <c r="A64" s="4">
        <v>9</v>
      </c>
      <c r="B64" s="165" t="s">
        <v>157</v>
      </c>
      <c r="C64" s="194" t="s">
        <v>182</v>
      </c>
      <c r="D64" s="195"/>
      <c r="E64" s="23">
        <f t="shared" si="10"/>
        <v>60</v>
      </c>
      <c r="F64" s="171">
        <v>60</v>
      </c>
      <c r="G64" s="171"/>
      <c r="H64" s="171"/>
      <c r="I64" s="171"/>
      <c r="J64" s="172">
        <v>10</v>
      </c>
      <c r="K64" s="173">
        <v>20</v>
      </c>
      <c r="L64" s="126">
        <v>3</v>
      </c>
      <c r="M64" s="189"/>
      <c r="N64" s="14"/>
      <c r="O64" s="14"/>
      <c r="P64" s="14"/>
      <c r="Q64" s="47"/>
      <c r="R64" s="14"/>
      <c r="S64" s="14"/>
      <c r="T64" s="14"/>
      <c r="U64" s="14"/>
      <c r="V64" s="47"/>
      <c r="W64" s="4">
        <v>20</v>
      </c>
      <c r="X64" s="26"/>
      <c r="Y64" s="26"/>
      <c r="Z64" s="26"/>
      <c r="AA64" s="47">
        <v>1</v>
      </c>
      <c r="AB64" s="26">
        <v>40</v>
      </c>
      <c r="AC64" s="26"/>
      <c r="AD64" s="26"/>
      <c r="AE64" s="26"/>
      <c r="AF64" s="47">
        <v>2</v>
      </c>
      <c r="AG64" s="202"/>
      <c r="AH64" s="26"/>
      <c r="AI64" s="26"/>
      <c r="AJ64" s="26"/>
      <c r="AK64" s="47"/>
      <c r="AL64" s="203"/>
      <c r="AM64" s="14"/>
      <c r="AN64" s="14"/>
      <c r="AO64" s="14"/>
      <c r="AP64" s="47"/>
      <c r="AQ64" s="113" t="s">
        <v>90</v>
      </c>
      <c r="AR64" s="113">
        <v>3</v>
      </c>
      <c r="AS64" s="113"/>
      <c r="AT64" s="113"/>
      <c r="AU64" s="83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</row>
    <row r="65" spans="1:137" s="84" customFormat="1" ht="15" customHeight="1" x14ac:dyDescent="0.2">
      <c r="A65" s="4">
        <v>10</v>
      </c>
      <c r="B65" s="165" t="s">
        <v>158</v>
      </c>
      <c r="C65" s="194" t="s">
        <v>181</v>
      </c>
      <c r="D65" s="195"/>
      <c r="E65" s="23">
        <f t="shared" si="10"/>
        <v>30</v>
      </c>
      <c r="F65" s="171">
        <v>30</v>
      </c>
      <c r="G65" s="171"/>
      <c r="H65" s="171"/>
      <c r="I65" s="171"/>
      <c r="J65" s="172">
        <v>5</v>
      </c>
      <c r="K65" s="173">
        <v>5</v>
      </c>
      <c r="L65" s="126">
        <v>1</v>
      </c>
      <c r="M65" s="189"/>
      <c r="N65" s="14"/>
      <c r="O65" s="14"/>
      <c r="P65" s="14"/>
      <c r="Q65" s="47"/>
      <c r="R65" s="14"/>
      <c r="S65" s="14"/>
      <c r="T65" s="14"/>
      <c r="U65" s="14"/>
      <c r="V65" s="47"/>
      <c r="W65" s="4"/>
      <c r="X65" s="26"/>
      <c r="Y65" s="26"/>
      <c r="Z65" s="26"/>
      <c r="AA65" s="47"/>
      <c r="AB65" s="26"/>
      <c r="AC65" s="26"/>
      <c r="AD65" s="26"/>
      <c r="AE65" s="26"/>
      <c r="AF65" s="47"/>
      <c r="AG65" s="202"/>
      <c r="AH65" s="26"/>
      <c r="AI65" s="26"/>
      <c r="AJ65" s="26"/>
      <c r="AK65" s="47"/>
      <c r="AL65" s="203">
        <v>30</v>
      </c>
      <c r="AM65" s="14"/>
      <c r="AN65" s="14"/>
      <c r="AO65" s="14"/>
      <c r="AP65" s="47">
        <v>1</v>
      </c>
      <c r="AQ65" s="113" t="s">
        <v>90</v>
      </c>
      <c r="AR65" s="113">
        <v>1</v>
      </c>
      <c r="AS65" s="113"/>
      <c r="AT65" s="113"/>
      <c r="AU65" s="83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</row>
    <row r="66" spans="1:137" s="84" customFormat="1" ht="15" customHeight="1" x14ac:dyDescent="0.2">
      <c r="A66" s="4">
        <v>11</v>
      </c>
      <c r="B66" s="165" t="s">
        <v>159</v>
      </c>
      <c r="C66" s="194"/>
      <c r="D66" s="195" t="s">
        <v>184</v>
      </c>
      <c r="E66" s="23">
        <f t="shared" si="10"/>
        <v>40</v>
      </c>
      <c r="F66" s="171">
        <v>30</v>
      </c>
      <c r="G66" s="171">
        <v>10</v>
      </c>
      <c r="H66" s="171"/>
      <c r="I66" s="171"/>
      <c r="J66" s="172">
        <v>5</v>
      </c>
      <c r="K66" s="173">
        <v>15</v>
      </c>
      <c r="L66" s="126">
        <v>2</v>
      </c>
      <c r="M66" s="189"/>
      <c r="N66" s="14"/>
      <c r="O66" s="14"/>
      <c r="P66" s="14"/>
      <c r="Q66" s="47"/>
      <c r="R66" s="14"/>
      <c r="S66" s="14"/>
      <c r="T66" s="14"/>
      <c r="U66" s="14"/>
      <c r="V66" s="47"/>
      <c r="W66" s="4"/>
      <c r="X66" s="26"/>
      <c r="Y66" s="26"/>
      <c r="Z66" s="26"/>
      <c r="AA66" s="47"/>
      <c r="AB66" s="26"/>
      <c r="AC66" s="26"/>
      <c r="AD66" s="26"/>
      <c r="AE66" s="26"/>
      <c r="AF66" s="47"/>
      <c r="AG66" s="202">
        <v>30</v>
      </c>
      <c r="AH66" s="26">
        <v>10</v>
      </c>
      <c r="AI66" s="26"/>
      <c r="AJ66" s="26"/>
      <c r="AK66" s="47">
        <v>2</v>
      </c>
      <c r="AL66" s="203"/>
      <c r="AM66" s="14"/>
      <c r="AN66" s="14"/>
      <c r="AO66" s="14"/>
      <c r="AP66" s="47"/>
      <c r="AQ66" s="113" t="s">
        <v>90</v>
      </c>
      <c r="AR66" s="113">
        <v>2</v>
      </c>
      <c r="AS66" s="113"/>
      <c r="AT66" s="113"/>
      <c r="AU66" s="83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</row>
    <row r="67" spans="1:137" s="84" customFormat="1" ht="15" customHeight="1" x14ac:dyDescent="0.2">
      <c r="A67" s="4">
        <v>12</v>
      </c>
      <c r="B67" s="165" t="s">
        <v>160</v>
      </c>
      <c r="C67" s="194"/>
      <c r="D67" s="195" t="s">
        <v>179</v>
      </c>
      <c r="E67" s="23">
        <f t="shared" si="10"/>
        <v>30</v>
      </c>
      <c r="F67" s="171"/>
      <c r="G67" s="171">
        <v>30</v>
      </c>
      <c r="H67" s="171"/>
      <c r="I67" s="171"/>
      <c r="J67" s="172">
        <v>5</v>
      </c>
      <c r="K67" s="173">
        <v>5</v>
      </c>
      <c r="L67" s="126">
        <v>1</v>
      </c>
      <c r="M67" s="189"/>
      <c r="N67" s="14">
        <v>30</v>
      </c>
      <c r="O67" s="14"/>
      <c r="P67" s="14"/>
      <c r="Q67" s="47">
        <v>1</v>
      </c>
      <c r="R67" s="14"/>
      <c r="S67" s="14"/>
      <c r="T67" s="14"/>
      <c r="U67" s="14"/>
      <c r="V67" s="47"/>
      <c r="W67" s="4"/>
      <c r="X67" s="26"/>
      <c r="Y67" s="26"/>
      <c r="Z67" s="26"/>
      <c r="AA67" s="47"/>
      <c r="AB67" s="26"/>
      <c r="AC67" s="26"/>
      <c r="AD67" s="26"/>
      <c r="AE67" s="26"/>
      <c r="AF67" s="47"/>
      <c r="AG67" s="202"/>
      <c r="AH67" s="26"/>
      <c r="AI67" s="26"/>
      <c r="AJ67" s="26"/>
      <c r="AK67" s="47"/>
      <c r="AL67" s="203"/>
      <c r="AM67" s="14"/>
      <c r="AN67" s="14"/>
      <c r="AO67" s="14"/>
      <c r="AP67" s="47"/>
      <c r="AQ67" s="113" t="s">
        <v>90</v>
      </c>
      <c r="AR67" s="113">
        <v>1</v>
      </c>
      <c r="AS67" s="113"/>
      <c r="AT67" s="113"/>
      <c r="AU67" s="83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</row>
    <row r="68" spans="1:137" s="84" customFormat="1" ht="15" customHeight="1" x14ac:dyDescent="0.2">
      <c r="A68" s="4">
        <v>13</v>
      </c>
      <c r="B68" s="165" t="s">
        <v>161</v>
      </c>
      <c r="C68" s="194"/>
      <c r="D68" s="195" t="s">
        <v>184</v>
      </c>
      <c r="E68" s="23">
        <f t="shared" si="9"/>
        <v>40</v>
      </c>
      <c r="F68" s="171">
        <v>10</v>
      </c>
      <c r="G68" s="171">
        <v>30</v>
      </c>
      <c r="H68" s="171"/>
      <c r="I68" s="171"/>
      <c r="J68" s="172">
        <v>5</v>
      </c>
      <c r="K68" s="173">
        <v>15</v>
      </c>
      <c r="L68" s="126">
        <v>2</v>
      </c>
      <c r="M68" s="189"/>
      <c r="N68" s="14"/>
      <c r="O68" s="14"/>
      <c r="P68" s="14"/>
      <c r="Q68" s="47"/>
      <c r="R68" s="14"/>
      <c r="S68" s="14"/>
      <c r="T68" s="14"/>
      <c r="U68" s="14"/>
      <c r="V68" s="47"/>
      <c r="W68" s="4"/>
      <c r="X68" s="26"/>
      <c r="Y68" s="26"/>
      <c r="Z68" s="26"/>
      <c r="AA68" s="47"/>
      <c r="AB68" s="26"/>
      <c r="AC68" s="26"/>
      <c r="AD68" s="26"/>
      <c r="AE68" s="26"/>
      <c r="AF68" s="47"/>
      <c r="AG68" s="202">
        <v>10</v>
      </c>
      <c r="AH68" s="26">
        <v>30</v>
      </c>
      <c r="AI68" s="26"/>
      <c r="AJ68" s="26"/>
      <c r="AK68" s="47">
        <v>2</v>
      </c>
      <c r="AL68" s="203"/>
      <c r="AM68" s="14"/>
      <c r="AN68" s="14"/>
      <c r="AO68" s="14"/>
      <c r="AP68" s="47"/>
      <c r="AQ68" s="113" t="s">
        <v>90</v>
      </c>
      <c r="AR68" s="113">
        <v>2</v>
      </c>
      <c r="AS68" s="113"/>
      <c r="AT68" s="113"/>
      <c r="AU68" s="83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</row>
    <row r="69" spans="1:137" s="82" customFormat="1" ht="17.25" customHeight="1" x14ac:dyDescent="0.2">
      <c r="A69" s="35">
        <v>14</v>
      </c>
      <c r="B69" s="165" t="s">
        <v>13</v>
      </c>
      <c r="C69" s="14"/>
      <c r="D69" s="21" t="s">
        <v>181</v>
      </c>
      <c r="E69" s="23">
        <f t="shared" ref="E69" si="11">SUM(F69:I69)</f>
        <v>30</v>
      </c>
      <c r="F69" s="4"/>
      <c r="G69" s="4">
        <v>30</v>
      </c>
      <c r="H69" s="4"/>
      <c r="I69" s="4"/>
      <c r="J69" s="174">
        <v>5</v>
      </c>
      <c r="K69" s="177">
        <v>5</v>
      </c>
      <c r="L69" s="126">
        <v>5</v>
      </c>
      <c r="M69" s="25"/>
      <c r="N69" s="4"/>
      <c r="O69" s="4"/>
      <c r="P69" s="4"/>
      <c r="Q69" s="47"/>
      <c r="R69" s="4"/>
      <c r="S69" s="4"/>
      <c r="T69" s="4"/>
      <c r="U69" s="4"/>
      <c r="V69" s="47"/>
      <c r="W69" s="4"/>
      <c r="X69" s="26"/>
      <c r="Y69" s="26"/>
      <c r="Z69" s="26"/>
      <c r="AA69" s="47"/>
      <c r="AB69" s="26"/>
      <c r="AC69" s="26"/>
      <c r="AD69" s="26"/>
      <c r="AE69" s="26"/>
      <c r="AF69" s="47"/>
      <c r="AG69" s="202"/>
      <c r="AH69" s="26"/>
      <c r="AI69" s="26"/>
      <c r="AJ69" s="26"/>
      <c r="AK69" s="47"/>
      <c r="AL69" s="202"/>
      <c r="AM69" s="4">
        <v>30</v>
      </c>
      <c r="AN69" s="4"/>
      <c r="AO69" s="4"/>
      <c r="AP69" s="47">
        <v>5</v>
      </c>
      <c r="AQ69" s="113" t="s">
        <v>90</v>
      </c>
      <c r="AR69" s="113">
        <v>5</v>
      </c>
      <c r="AS69" s="113"/>
      <c r="AT69" s="113"/>
      <c r="AU69" s="81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</row>
    <row r="70" spans="1:137" s="178" customFormat="1" ht="15" customHeight="1" x14ac:dyDescent="0.2">
      <c r="A70" s="314" t="s">
        <v>48</v>
      </c>
      <c r="B70" s="315"/>
      <c r="C70" s="221"/>
      <c r="D70" s="221"/>
      <c r="E70" s="219">
        <f>SUM(E56:E69)</f>
        <v>640</v>
      </c>
      <c r="F70" s="219">
        <f>SUM(F56:F69)</f>
        <v>540</v>
      </c>
      <c r="G70" s="219">
        <f>SUM(G66:G69)</f>
        <v>100</v>
      </c>
      <c r="H70" s="219"/>
      <c r="I70" s="219">
        <f t="shared" ref="I70" si="12">SUM(I69:I69)</f>
        <v>0</v>
      </c>
      <c r="J70" s="219">
        <f>SUM(J56:J69)</f>
        <v>85</v>
      </c>
      <c r="K70" s="219">
        <f>SUM(K56:K69)</f>
        <v>175</v>
      </c>
      <c r="L70" s="221">
        <f>SUM(L56:L69)</f>
        <v>34</v>
      </c>
      <c r="M70" s="219"/>
      <c r="N70" s="219">
        <v>30</v>
      </c>
      <c r="O70" s="219"/>
      <c r="P70" s="219">
        <f>SUM(P69:P69)</f>
        <v>0</v>
      </c>
      <c r="Q70" s="219">
        <v>1</v>
      </c>
      <c r="R70" s="219"/>
      <c r="S70" s="219">
        <f>SUM(S69:S69)</f>
        <v>0</v>
      </c>
      <c r="T70" s="219"/>
      <c r="U70" s="219">
        <f>SUM(U69:U69)</f>
        <v>0</v>
      </c>
      <c r="V70" s="219"/>
      <c r="W70" s="219">
        <f>SUM(W56:W69)</f>
        <v>180</v>
      </c>
      <c r="X70" s="219">
        <f>SUM(X69:X69)</f>
        <v>0</v>
      </c>
      <c r="Y70" s="219"/>
      <c r="Z70" s="219">
        <f>SUM(Z69:Z69)</f>
        <v>0</v>
      </c>
      <c r="AA70" s="219">
        <f>SUM(AA56:AA69)</f>
        <v>9</v>
      </c>
      <c r="AB70" s="219">
        <v>60</v>
      </c>
      <c r="AC70" s="219"/>
      <c r="AD70" s="219"/>
      <c r="AE70" s="219">
        <f>SUM(AE69:AE69)</f>
        <v>0</v>
      </c>
      <c r="AF70" s="219">
        <v>3</v>
      </c>
      <c r="AG70" s="219">
        <f>SUM(AG56:AG69)</f>
        <v>150</v>
      </c>
      <c r="AH70" s="219">
        <f>SUM(AH56:AH69)</f>
        <v>40</v>
      </c>
      <c r="AI70" s="219"/>
      <c r="AJ70" s="219">
        <f>SUM(AJ69:AJ69)</f>
        <v>0</v>
      </c>
      <c r="AK70" s="219">
        <f>SUM(AK56:AK69)</f>
        <v>9</v>
      </c>
      <c r="AL70" s="219">
        <f>SUM(AL56:AL69)</f>
        <v>150</v>
      </c>
      <c r="AM70" s="219">
        <v>30</v>
      </c>
      <c r="AN70" s="219"/>
      <c r="AO70" s="219">
        <f>SUM(AO69:AO69)</f>
        <v>0</v>
      </c>
      <c r="AP70" s="219">
        <v>12</v>
      </c>
      <c r="AQ70" s="176"/>
      <c r="AR70" s="176"/>
      <c r="AS70" s="176"/>
      <c r="AT70" s="176"/>
      <c r="AU70" s="20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</row>
    <row r="71" spans="1:137" s="86" customFormat="1" ht="17.25" customHeight="1" x14ac:dyDescent="0.2">
      <c r="A71" s="308" t="s">
        <v>165</v>
      </c>
      <c r="B71" s="309"/>
      <c r="C71" s="309"/>
      <c r="D71" s="309"/>
      <c r="E71" s="309"/>
      <c r="F71" s="309"/>
      <c r="G71" s="309"/>
      <c r="H71" s="309"/>
      <c r="I71" s="309"/>
      <c r="J71" s="309"/>
      <c r="K71" s="309"/>
      <c r="L71" s="309"/>
      <c r="M71" s="310"/>
      <c r="N71" s="310"/>
      <c r="O71" s="310"/>
      <c r="P71" s="310"/>
      <c r="Q71" s="310"/>
      <c r="R71" s="310"/>
      <c r="S71" s="310"/>
      <c r="T71" s="310"/>
      <c r="U71" s="310"/>
      <c r="V71" s="310"/>
      <c r="W71" s="310"/>
      <c r="X71" s="310"/>
      <c r="Y71" s="310"/>
      <c r="Z71" s="310"/>
      <c r="AA71" s="310"/>
      <c r="AB71" s="310"/>
      <c r="AC71" s="310"/>
      <c r="AD71" s="310"/>
      <c r="AE71" s="310"/>
      <c r="AF71" s="310"/>
      <c r="AG71" s="310"/>
      <c r="AH71" s="310"/>
      <c r="AI71" s="310"/>
      <c r="AJ71" s="310"/>
      <c r="AK71" s="310"/>
      <c r="AL71" s="310"/>
      <c r="AM71" s="310"/>
      <c r="AN71" s="310"/>
      <c r="AO71" s="310"/>
      <c r="AP71" s="310"/>
      <c r="AQ71" s="112"/>
      <c r="AR71" s="112"/>
      <c r="AS71" s="112"/>
      <c r="AT71" s="112"/>
      <c r="AU71" s="85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</row>
    <row r="72" spans="1:137" s="88" customFormat="1" ht="17.25" customHeight="1" x14ac:dyDescent="0.25">
      <c r="A72" s="291" t="s">
        <v>165</v>
      </c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112"/>
      <c r="AR72" s="112"/>
      <c r="AS72" s="112"/>
      <c r="AT72" s="112"/>
      <c r="AU72" s="87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</row>
    <row r="73" spans="1:137" s="9" customFormat="1" ht="15" customHeight="1" x14ac:dyDescent="0.2">
      <c r="A73" s="4">
        <v>1</v>
      </c>
      <c r="B73" s="165" t="s">
        <v>162</v>
      </c>
      <c r="C73" s="4"/>
      <c r="D73" s="21"/>
      <c r="E73" s="23">
        <f>SUM(F73:I73)</f>
        <v>80</v>
      </c>
      <c r="F73" s="4"/>
      <c r="G73" s="4"/>
      <c r="H73" s="4">
        <v>80</v>
      </c>
      <c r="I73" s="4"/>
      <c r="J73" s="174"/>
      <c r="K73" s="177"/>
      <c r="L73" s="126">
        <v>3</v>
      </c>
      <c r="M73" s="25"/>
      <c r="N73" s="4"/>
      <c r="O73" s="4"/>
      <c r="P73" s="4"/>
      <c r="Q73" s="170"/>
      <c r="R73" s="4"/>
      <c r="S73" s="4"/>
      <c r="T73" s="4">
        <v>80</v>
      </c>
      <c r="U73" s="4"/>
      <c r="V73" s="170">
        <v>3</v>
      </c>
      <c r="W73" s="4"/>
      <c r="X73" s="26"/>
      <c r="Y73" s="26"/>
      <c r="Z73" s="26"/>
      <c r="AA73" s="170"/>
      <c r="AB73" s="26"/>
      <c r="AC73" s="26"/>
      <c r="AD73" s="186"/>
      <c r="AE73" s="26"/>
      <c r="AF73" s="170"/>
      <c r="AG73" s="202"/>
      <c r="AH73" s="26"/>
      <c r="AI73" s="26"/>
      <c r="AJ73" s="26"/>
      <c r="AK73" s="170"/>
      <c r="AL73" s="202"/>
      <c r="AM73" s="4"/>
      <c r="AN73" s="4"/>
      <c r="AO73" s="4"/>
      <c r="AP73" s="170"/>
      <c r="AQ73" s="175" t="s">
        <v>90</v>
      </c>
      <c r="AR73" s="175">
        <v>3</v>
      </c>
      <c r="AS73" s="175"/>
      <c r="AT73" s="175"/>
      <c r="AU73" s="20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</row>
    <row r="74" spans="1:137" s="9" customFormat="1" ht="15" customHeight="1" x14ac:dyDescent="0.2">
      <c r="A74" s="4">
        <v>2</v>
      </c>
      <c r="B74" s="165" t="s">
        <v>139</v>
      </c>
      <c r="C74" s="4"/>
      <c r="D74" s="169"/>
      <c r="E74" s="23">
        <v>20</v>
      </c>
      <c r="F74" s="4"/>
      <c r="G74" s="4"/>
      <c r="H74" s="4">
        <v>20</v>
      </c>
      <c r="I74" s="4"/>
      <c r="J74" s="174"/>
      <c r="K74" s="177"/>
      <c r="L74" s="126">
        <v>1</v>
      </c>
      <c r="M74" s="25"/>
      <c r="N74" s="4"/>
      <c r="O74" s="4"/>
      <c r="P74" s="4"/>
      <c r="Q74" s="170"/>
      <c r="R74" s="4"/>
      <c r="S74" s="4"/>
      <c r="T74" s="4">
        <v>20</v>
      </c>
      <c r="U74" s="4"/>
      <c r="V74" s="170">
        <v>1</v>
      </c>
      <c r="W74" s="4"/>
      <c r="X74" s="26"/>
      <c r="Y74" s="26"/>
      <c r="Z74" s="26"/>
      <c r="AA74" s="170"/>
      <c r="AB74" s="26"/>
      <c r="AC74" s="26"/>
      <c r="AD74" s="186"/>
      <c r="AE74" s="26"/>
      <c r="AF74" s="170"/>
      <c r="AG74" s="202"/>
      <c r="AH74" s="26"/>
      <c r="AI74" s="26"/>
      <c r="AJ74" s="26"/>
      <c r="AK74" s="170"/>
      <c r="AL74" s="202"/>
      <c r="AM74" s="4"/>
      <c r="AN74" s="4"/>
      <c r="AO74" s="4"/>
      <c r="AP74" s="170"/>
      <c r="AQ74" s="175" t="s">
        <v>90</v>
      </c>
      <c r="AR74" s="175">
        <v>1</v>
      </c>
      <c r="AS74" s="175"/>
      <c r="AT74" s="175"/>
      <c r="AU74" s="20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</row>
    <row r="75" spans="1:137" s="9" customFormat="1" ht="15" customHeight="1" x14ac:dyDescent="0.2">
      <c r="A75" s="4">
        <v>3</v>
      </c>
      <c r="B75" s="165" t="s">
        <v>140</v>
      </c>
      <c r="C75" s="4"/>
      <c r="D75" s="169"/>
      <c r="E75" s="23">
        <v>120</v>
      </c>
      <c r="F75" s="4"/>
      <c r="G75" s="4"/>
      <c r="H75" s="180">
        <v>120</v>
      </c>
      <c r="I75" s="4"/>
      <c r="J75" s="174"/>
      <c r="K75" s="177"/>
      <c r="L75" s="126">
        <v>4</v>
      </c>
      <c r="M75" s="25"/>
      <c r="N75" s="4"/>
      <c r="O75" s="4"/>
      <c r="P75" s="4"/>
      <c r="Q75" s="170"/>
      <c r="R75" s="4"/>
      <c r="S75" s="4"/>
      <c r="T75" s="4"/>
      <c r="U75" s="4"/>
      <c r="V75" s="170"/>
      <c r="W75" s="4"/>
      <c r="X75" s="26"/>
      <c r="Y75" s="186">
        <v>120</v>
      </c>
      <c r="Z75" s="26"/>
      <c r="AA75" s="170">
        <v>4</v>
      </c>
      <c r="AB75" s="26"/>
      <c r="AC75" s="26"/>
      <c r="AD75" s="186"/>
      <c r="AE75" s="26"/>
      <c r="AF75" s="170"/>
      <c r="AG75" s="202"/>
      <c r="AH75" s="26"/>
      <c r="AI75" s="26"/>
      <c r="AJ75" s="26"/>
      <c r="AK75" s="170"/>
      <c r="AL75" s="202"/>
      <c r="AM75" s="4"/>
      <c r="AN75" s="4"/>
      <c r="AO75" s="4"/>
      <c r="AP75" s="170"/>
      <c r="AQ75" s="175" t="s">
        <v>90</v>
      </c>
      <c r="AR75" s="175">
        <v>4</v>
      </c>
      <c r="AS75" s="175"/>
      <c r="AT75" s="175"/>
      <c r="AU75" s="20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</row>
    <row r="76" spans="1:137" s="9" customFormat="1" ht="15" customHeight="1" x14ac:dyDescent="0.2">
      <c r="A76" s="4">
        <v>4</v>
      </c>
      <c r="B76" s="165" t="s">
        <v>152</v>
      </c>
      <c r="C76" s="4"/>
      <c r="D76" s="169"/>
      <c r="E76" s="23">
        <v>80</v>
      </c>
      <c r="F76" s="4"/>
      <c r="G76" s="4"/>
      <c r="H76" s="4">
        <v>80</v>
      </c>
      <c r="I76" s="4"/>
      <c r="J76" s="174"/>
      <c r="K76" s="177"/>
      <c r="L76" s="126">
        <v>3</v>
      </c>
      <c r="M76" s="25"/>
      <c r="N76" s="4"/>
      <c r="O76" s="4"/>
      <c r="P76" s="4"/>
      <c r="Q76" s="170"/>
      <c r="R76" s="4"/>
      <c r="S76" s="4"/>
      <c r="T76" s="4"/>
      <c r="U76" s="4"/>
      <c r="V76" s="170"/>
      <c r="W76" s="4"/>
      <c r="X76" s="26"/>
      <c r="Y76" s="186"/>
      <c r="Z76" s="26"/>
      <c r="AA76" s="170"/>
      <c r="AB76" s="26"/>
      <c r="AC76" s="26"/>
      <c r="AD76" s="186"/>
      <c r="AE76" s="26"/>
      <c r="AF76" s="170"/>
      <c r="AG76" s="202"/>
      <c r="AH76" s="26"/>
      <c r="AI76" s="26"/>
      <c r="AJ76" s="26"/>
      <c r="AK76" s="170"/>
      <c r="AL76" s="202"/>
      <c r="AM76" s="4"/>
      <c r="AN76" s="4">
        <v>80</v>
      </c>
      <c r="AO76" s="4"/>
      <c r="AP76" s="170">
        <v>3</v>
      </c>
      <c r="AQ76" s="175" t="s">
        <v>90</v>
      </c>
      <c r="AR76" s="175">
        <v>3</v>
      </c>
      <c r="AS76" s="175"/>
      <c r="AT76" s="175"/>
      <c r="AU76" s="20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</row>
    <row r="77" spans="1:137" s="9" customFormat="1" ht="14.25" customHeight="1" x14ac:dyDescent="0.2">
      <c r="A77" s="4">
        <v>5</v>
      </c>
      <c r="B77" s="165" t="s">
        <v>150</v>
      </c>
      <c r="C77" s="4"/>
      <c r="D77" s="169"/>
      <c r="E77" s="23">
        <v>160</v>
      </c>
      <c r="F77" s="4"/>
      <c r="G77" s="4"/>
      <c r="H77" s="180">
        <v>160</v>
      </c>
      <c r="I77" s="4"/>
      <c r="J77" s="174"/>
      <c r="K77" s="177"/>
      <c r="L77" s="126">
        <v>6</v>
      </c>
      <c r="M77" s="25"/>
      <c r="N77" s="4"/>
      <c r="O77" s="4"/>
      <c r="P77" s="4"/>
      <c r="Q77" s="170"/>
      <c r="R77" s="4"/>
      <c r="S77" s="4"/>
      <c r="T77" s="4"/>
      <c r="U77" s="4"/>
      <c r="V77" s="170"/>
      <c r="W77" s="4"/>
      <c r="X77" s="26"/>
      <c r="Y77" s="186">
        <v>160</v>
      </c>
      <c r="Z77" s="26"/>
      <c r="AA77" s="170">
        <v>6</v>
      </c>
      <c r="AB77" s="26"/>
      <c r="AC77" s="26"/>
      <c r="AD77" s="186"/>
      <c r="AE77" s="26"/>
      <c r="AF77" s="170"/>
      <c r="AG77" s="202"/>
      <c r="AH77" s="26"/>
      <c r="AI77" s="26"/>
      <c r="AJ77" s="26"/>
      <c r="AK77" s="170"/>
      <c r="AL77" s="202"/>
      <c r="AM77" s="4"/>
      <c r="AN77" s="4"/>
      <c r="AO77" s="4"/>
      <c r="AP77" s="170"/>
      <c r="AQ77" s="175" t="s">
        <v>90</v>
      </c>
      <c r="AR77" s="175">
        <v>6</v>
      </c>
      <c r="AS77" s="175"/>
      <c r="AT77" s="175"/>
      <c r="AU77" s="20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</row>
    <row r="78" spans="1:137" s="9" customFormat="1" ht="15" customHeight="1" x14ac:dyDescent="0.2">
      <c r="A78" s="4">
        <v>6</v>
      </c>
      <c r="B78" s="165" t="s">
        <v>149</v>
      </c>
      <c r="C78" s="4"/>
      <c r="D78" s="169"/>
      <c r="E78" s="23">
        <v>120</v>
      </c>
      <c r="F78" s="4"/>
      <c r="G78" s="4"/>
      <c r="H78" s="180">
        <v>120</v>
      </c>
      <c r="I78" s="4"/>
      <c r="J78" s="174"/>
      <c r="K78" s="177"/>
      <c r="L78" s="126">
        <v>4</v>
      </c>
      <c r="M78" s="25"/>
      <c r="N78" s="4"/>
      <c r="O78" s="4"/>
      <c r="P78" s="4"/>
      <c r="Q78" s="170"/>
      <c r="R78" s="4"/>
      <c r="S78" s="4"/>
      <c r="T78" s="4"/>
      <c r="U78" s="4"/>
      <c r="V78" s="170"/>
      <c r="W78" s="4"/>
      <c r="X78" s="26"/>
      <c r="Y78" s="186"/>
      <c r="Z78" s="26"/>
      <c r="AA78" s="170"/>
      <c r="AB78" s="26"/>
      <c r="AC78" s="26"/>
      <c r="AD78" s="186">
        <v>120</v>
      </c>
      <c r="AE78" s="26"/>
      <c r="AF78" s="170">
        <v>4</v>
      </c>
      <c r="AG78" s="202"/>
      <c r="AH78" s="26"/>
      <c r="AI78" s="26"/>
      <c r="AJ78" s="26"/>
      <c r="AK78" s="170"/>
      <c r="AL78" s="202"/>
      <c r="AM78" s="4"/>
      <c r="AN78" s="4"/>
      <c r="AO78" s="4"/>
      <c r="AP78" s="170"/>
      <c r="AQ78" s="175" t="s">
        <v>90</v>
      </c>
      <c r="AR78" s="175">
        <v>4</v>
      </c>
      <c r="AS78" s="175"/>
      <c r="AT78" s="175"/>
      <c r="AU78" s="20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</row>
    <row r="79" spans="1:137" s="9" customFormat="1" ht="15" customHeight="1" x14ac:dyDescent="0.2">
      <c r="A79" s="4">
        <v>7</v>
      </c>
      <c r="B79" s="165" t="s">
        <v>151</v>
      </c>
      <c r="C79" s="4"/>
      <c r="D79" s="169"/>
      <c r="E79" s="23">
        <v>120</v>
      </c>
      <c r="F79" s="4"/>
      <c r="G79" s="4"/>
      <c r="H79" s="180">
        <v>120</v>
      </c>
      <c r="I79" s="4"/>
      <c r="J79" s="174"/>
      <c r="K79" s="177"/>
      <c r="L79" s="126">
        <v>4</v>
      </c>
      <c r="M79" s="25"/>
      <c r="N79" s="4"/>
      <c r="O79" s="4"/>
      <c r="P79" s="4"/>
      <c r="Q79" s="170"/>
      <c r="R79" s="4"/>
      <c r="S79" s="4"/>
      <c r="T79" s="4"/>
      <c r="U79" s="4"/>
      <c r="V79" s="170"/>
      <c r="W79" s="4"/>
      <c r="X79" s="26"/>
      <c r="Y79" s="186">
        <v>120</v>
      </c>
      <c r="Z79" s="26"/>
      <c r="AA79" s="170">
        <v>4</v>
      </c>
      <c r="AB79" s="26"/>
      <c r="AC79" s="26"/>
      <c r="AD79" s="186"/>
      <c r="AE79" s="26"/>
      <c r="AF79" s="170"/>
      <c r="AG79" s="202"/>
      <c r="AH79" s="26"/>
      <c r="AI79" s="26"/>
      <c r="AJ79" s="26"/>
      <c r="AK79" s="170"/>
      <c r="AL79" s="202"/>
      <c r="AM79" s="4"/>
      <c r="AN79" s="4"/>
      <c r="AO79" s="4"/>
      <c r="AP79" s="170"/>
      <c r="AQ79" s="175" t="s">
        <v>90</v>
      </c>
      <c r="AR79" s="175">
        <v>4</v>
      </c>
      <c r="AS79" s="175"/>
      <c r="AT79" s="175"/>
      <c r="AU79" s="20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</row>
    <row r="80" spans="1:137" s="9" customFormat="1" ht="15" customHeight="1" x14ac:dyDescent="0.2">
      <c r="A80" s="4">
        <v>8</v>
      </c>
      <c r="B80" s="165" t="s">
        <v>171</v>
      </c>
      <c r="C80" s="4"/>
      <c r="D80" s="169"/>
      <c r="E80" s="23">
        <v>40</v>
      </c>
      <c r="F80" s="4"/>
      <c r="G80" s="4"/>
      <c r="H80" s="4">
        <v>40</v>
      </c>
      <c r="I80" s="4"/>
      <c r="J80" s="174"/>
      <c r="K80" s="177"/>
      <c r="L80" s="126">
        <v>2</v>
      </c>
      <c r="M80" s="25"/>
      <c r="N80" s="4"/>
      <c r="O80" s="4"/>
      <c r="P80" s="4"/>
      <c r="Q80" s="170"/>
      <c r="R80" s="4"/>
      <c r="S80" s="4"/>
      <c r="T80" s="4"/>
      <c r="U80" s="4"/>
      <c r="V80" s="170"/>
      <c r="W80" s="4"/>
      <c r="X80" s="26"/>
      <c r="Y80" s="186"/>
      <c r="Z80" s="26"/>
      <c r="AA80" s="170"/>
      <c r="AB80" s="26"/>
      <c r="AC80" s="26"/>
      <c r="AD80" s="186"/>
      <c r="AE80" s="26"/>
      <c r="AF80" s="170"/>
      <c r="AG80" s="202"/>
      <c r="AH80" s="26"/>
      <c r="AI80" s="26">
        <v>40</v>
      </c>
      <c r="AJ80" s="26"/>
      <c r="AK80" s="170">
        <v>2</v>
      </c>
      <c r="AL80" s="202"/>
      <c r="AM80" s="4"/>
      <c r="AN80" s="4"/>
      <c r="AO80" s="4"/>
      <c r="AP80" s="170"/>
      <c r="AQ80" s="175" t="s">
        <v>90</v>
      </c>
      <c r="AR80" s="175">
        <v>2</v>
      </c>
      <c r="AS80" s="175"/>
      <c r="AT80" s="175"/>
      <c r="AU80" s="20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</row>
    <row r="81" spans="1:137" s="9" customFormat="1" ht="15" customHeight="1" x14ac:dyDescent="0.2">
      <c r="A81" s="4">
        <v>9</v>
      </c>
      <c r="B81" s="165" t="s">
        <v>157</v>
      </c>
      <c r="C81" s="4"/>
      <c r="D81" s="169"/>
      <c r="E81" s="23">
        <v>80</v>
      </c>
      <c r="F81" s="4"/>
      <c r="G81" s="4"/>
      <c r="H81" s="4">
        <v>80</v>
      </c>
      <c r="I81" s="4"/>
      <c r="J81" s="174"/>
      <c r="K81" s="177"/>
      <c r="L81" s="126">
        <v>3</v>
      </c>
      <c r="M81" s="25"/>
      <c r="N81" s="4"/>
      <c r="O81" s="4"/>
      <c r="P81" s="4"/>
      <c r="Q81" s="170"/>
      <c r="R81" s="4"/>
      <c r="S81" s="4"/>
      <c r="T81" s="4"/>
      <c r="U81" s="4"/>
      <c r="V81" s="170"/>
      <c r="W81" s="4"/>
      <c r="X81" s="26"/>
      <c r="Y81" s="186"/>
      <c r="Z81" s="26"/>
      <c r="AA81" s="170"/>
      <c r="AB81" s="26"/>
      <c r="AC81" s="26"/>
      <c r="AD81" s="186">
        <v>80</v>
      </c>
      <c r="AE81" s="26"/>
      <c r="AF81" s="170">
        <v>3</v>
      </c>
      <c r="AG81" s="202"/>
      <c r="AH81" s="26"/>
      <c r="AI81" s="26"/>
      <c r="AJ81" s="26"/>
      <c r="AK81" s="170"/>
      <c r="AL81" s="202"/>
      <c r="AM81" s="4"/>
      <c r="AN81" s="4"/>
      <c r="AO81" s="4"/>
      <c r="AP81" s="170"/>
      <c r="AQ81" s="175" t="s">
        <v>90</v>
      </c>
      <c r="AR81" s="175">
        <v>3</v>
      </c>
      <c r="AS81" s="175"/>
      <c r="AT81" s="175"/>
      <c r="AU81" s="20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</row>
    <row r="82" spans="1:137" s="9" customFormat="1" ht="15" customHeight="1" x14ac:dyDescent="0.2">
      <c r="A82" s="35">
        <v>10</v>
      </c>
      <c r="B82" s="165" t="s">
        <v>156</v>
      </c>
      <c r="C82" s="4"/>
      <c r="D82" s="169"/>
      <c r="E82" s="23">
        <v>80</v>
      </c>
      <c r="F82" s="4"/>
      <c r="G82" s="4"/>
      <c r="H82" s="4">
        <v>80</v>
      </c>
      <c r="I82" s="4"/>
      <c r="J82" s="174"/>
      <c r="K82" s="177"/>
      <c r="L82" s="126">
        <v>3</v>
      </c>
      <c r="M82" s="25"/>
      <c r="N82" s="4"/>
      <c r="O82" s="4"/>
      <c r="P82" s="4"/>
      <c r="Q82" s="170"/>
      <c r="R82" s="4"/>
      <c r="S82" s="4"/>
      <c r="T82" s="4"/>
      <c r="U82" s="4"/>
      <c r="V82" s="170"/>
      <c r="W82" s="4"/>
      <c r="X82" s="26"/>
      <c r="Y82" s="186"/>
      <c r="Z82" s="26"/>
      <c r="AA82" s="170"/>
      <c r="AB82" s="26"/>
      <c r="AC82" s="26"/>
      <c r="AD82" s="186"/>
      <c r="AE82" s="26"/>
      <c r="AF82" s="170"/>
      <c r="AG82" s="202"/>
      <c r="AH82" s="26"/>
      <c r="AI82" s="26">
        <v>80</v>
      </c>
      <c r="AJ82" s="26"/>
      <c r="AK82" s="170">
        <v>3</v>
      </c>
      <c r="AL82" s="202"/>
      <c r="AM82" s="4"/>
      <c r="AN82" s="4"/>
      <c r="AO82" s="4"/>
      <c r="AP82" s="170"/>
      <c r="AQ82" s="175" t="s">
        <v>90</v>
      </c>
      <c r="AR82" s="175">
        <v>3</v>
      </c>
      <c r="AS82" s="175"/>
      <c r="AT82" s="175"/>
      <c r="AU82" s="20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</row>
    <row r="83" spans="1:137" s="9" customFormat="1" ht="15" customHeight="1" x14ac:dyDescent="0.2">
      <c r="A83" s="35">
        <v>11</v>
      </c>
      <c r="B83" s="165" t="s">
        <v>153</v>
      </c>
      <c r="C83" s="4"/>
      <c r="D83" s="169"/>
      <c r="E83" s="23">
        <v>80</v>
      </c>
      <c r="F83" s="4"/>
      <c r="G83" s="4"/>
      <c r="H83" s="4">
        <v>80</v>
      </c>
      <c r="I83" s="4"/>
      <c r="J83" s="174"/>
      <c r="K83" s="177"/>
      <c r="L83" s="126">
        <v>3</v>
      </c>
      <c r="M83" s="25"/>
      <c r="N83" s="4"/>
      <c r="O83" s="4"/>
      <c r="P83" s="4"/>
      <c r="Q83" s="170"/>
      <c r="R83" s="4"/>
      <c r="S83" s="4"/>
      <c r="T83" s="4"/>
      <c r="U83" s="4"/>
      <c r="V83" s="170"/>
      <c r="W83" s="4"/>
      <c r="X83" s="26"/>
      <c r="Y83" s="186"/>
      <c r="Z83" s="26"/>
      <c r="AA83" s="170"/>
      <c r="AB83" s="26"/>
      <c r="AC83" s="26"/>
      <c r="AD83" s="186"/>
      <c r="AE83" s="26"/>
      <c r="AF83" s="170"/>
      <c r="AG83" s="202"/>
      <c r="AH83" s="26"/>
      <c r="AI83" s="26">
        <v>80</v>
      </c>
      <c r="AJ83" s="26"/>
      <c r="AK83" s="170">
        <v>3</v>
      </c>
      <c r="AL83" s="202"/>
      <c r="AM83" s="4"/>
      <c r="AN83" s="4"/>
      <c r="AO83" s="4"/>
      <c r="AP83" s="170"/>
      <c r="AQ83" s="175" t="s">
        <v>90</v>
      </c>
      <c r="AR83" s="175">
        <v>3</v>
      </c>
      <c r="AS83" s="175"/>
      <c r="AT83" s="175"/>
      <c r="AU83" s="20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</row>
    <row r="84" spans="1:137" s="9" customFormat="1" ht="15" customHeight="1" x14ac:dyDescent="0.2">
      <c r="A84" s="35">
        <v>12</v>
      </c>
      <c r="B84" s="165" t="s">
        <v>154</v>
      </c>
      <c r="C84" s="4"/>
      <c r="D84" s="169"/>
      <c r="E84" s="23">
        <v>80</v>
      </c>
      <c r="F84" s="4"/>
      <c r="G84" s="4"/>
      <c r="H84" s="4">
        <v>80</v>
      </c>
      <c r="I84" s="4"/>
      <c r="J84" s="174"/>
      <c r="K84" s="177"/>
      <c r="L84" s="126">
        <v>3</v>
      </c>
      <c r="M84" s="25"/>
      <c r="N84" s="4"/>
      <c r="O84" s="4"/>
      <c r="P84" s="4"/>
      <c r="Q84" s="170"/>
      <c r="R84" s="4"/>
      <c r="S84" s="4"/>
      <c r="T84" s="4"/>
      <c r="U84" s="4"/>
      <c r="V84" s="170"/>
      <c r="W84" s="4"/>
      <c r="X84" s="26"/>
      <c r="Y84" s="186"/>
      <c r="Z84" s="26"/>
      <c r="AA84" s="170"/>
      <c r="AB84" s="26"/>
      <c r="AC84" s="26"/>
      <c r="AD84" s="186"/>
      <c r="AE84" s="26"/>
      <c r="AF84" s="170"/>
      <c r="AG84" s="202"/>
      <c r="AH84" s="26"/>
      <c r="AI84" s="26"/>
      <c r="AJ84" s="26"/>
      <c r="AK84" s="170"/>
      <c r="AL84" s="202"/>
      <c r="AM84" s="4"/>
      <c r="AN84" s="4">
        <v>80</v>
      </c>
      <c r="AO84" s="4"/>
      <c r="AP84" s="170">
        <v>3</v>
      </c>
      <c r="AQ84" s="175" t="s">
        <v>90</v>
      </c>
      <c r="AR84" s="175">
        <v>3</v>
      </c>
      <c r="AS84" s="175"/>
      <c r="AT84" s="175"/>
      <c r="AU84" s="20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</row>
    <row r="85" spans="1:137" s="9" customFormat="1" ht="15" customHeight="1" x14ac:dyDescent="0.2">
      <c r="A85" s="35">
        <v>13</v>
      </c>
      <c r="B85" s="165" t="s">
        <v>158</v>
      </c>
      <c r="C85" s="4"/>
      <c r="D85" s="169"/>
      <c r="E85" s="23">
        <v>40</v>
      </c>
      <c r="F85" s="4"/>
      <c r="G85" s="4"/>
      <c r="H85" s="4">
        <v>40</v>
      </c>
      <c r="I85" s="4"/>
      <c r="J85" s="174"/>
      <c r="K85" s="177"/>
      <c r="L85" s="126">
        <v>2</v>
      </c>
      <c r="M85" s="25"/>
      <c r="N85" s="4"/>
      <c r="O85" s="4"/>
      <c r="P85" s="4"/>
      <c r="Q85" s="170"/>
      <c r="R85" s="4"/>
      <c r="S85" s="4"/>
      <c r="T85" s="4"/>
      <c r="U85" s="4"/>
      <c r="V85" s="170"/>
      <c r="W85" s="4"/>
      <c r="X85" s="26"/>
      <c r="Y85" s="186"/>
      <c r="Z85" s="26"/>
      <c r="AA85" s="170"/>
      <c r="AB85" s="26"/>
      <c r="AC85" s="26"/>
      <c r="AD85" s="186"/>
      <c r="AE85" s="26"/>
      <c r="AF85" s="170"/>
      <c r="AG85" s="202"/>
      <c r="AH85" s="26"/>
      <c r="AI85" s="26"/>
      <c r="AJ85" s="26"/>
      <c r="AK85" s="170"/>
      <c r="AL85" s="202"/>
      <c r="AM85" s="4"/>
      <c r="AN85" s="4">
        <v>40</v>
      </c>
      <c r="AO85" s="4"/>
      <c r="AP85" s="170">
        <v>2</v>
      </c>
      <c r="AQ85" s="175" t="s">
        <v>90</v>
      </c>
      <c r="AR85" s="175">
        <v>2</v>
      </c>
      <c r="AS85" s="175"/>
      <c r="AT85" s="175"/>
      <c r="AU85" s="20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</row>
    <row r="86" spans="1:137" s="178" customFormat="1" ht="15" customHeight="1" x14ac:dyDescent="0.2">
      <c r="A86" s="247" t="s">
        <v>47</v>
      </c>
      <c r="B86" s="248"/>
      <c r="C86" s="219"/>
      <c r="D86" s="219"/>
      <c r="E86" s="219">
        <f>SUM(E73:E85)</f>
        <v>1100</v>
      </c>
      <c r="F86" s="219">
        <f>SUM(F73:F85)</f>
        <v>0</v>
      </c>
      <c r="G86" s="219">
        <f>SUM(G73:G85)</f>
        <v>0</v>
      </c>
      <c r="H86" s="222">
        <f>SUM(H73:H85)</f>
        <v>1100</v>
      </c>
      <c r="I86" s="219">
        <f t="shared" ref="I86:N86" si="13">SUM(I73:I85)</f>
        <v>0</v>
      </c>
      <c r="J86" s="219">
        <f t="shared" si="13"/>
        <v>0</v>
      </c>
      <c r="K86" s="219">
        <f t="shared" si="13"/>
        <v>0</v>
      </c>
      <c r="L86" s="221">
        <f t="shared" si="13"/>
        <v>41</v>
      </c>
      <c r="M86" s="219">
        <f t="shared" si="13"/>
        <v>0</v>
      </c>
      <c r="N86" s="219">
        <f t="shared" si="13"/>
        <v>0</v>
      </c>
      <c r="O86" s="219"/>
      <c r="P86" s="219">
        <f>SUM(P73:P85)</f>
        <v>0</v>
      </c>
      <c r="Q86" s="219">
        <f>SUM(Q73:Q85)</f>
        <v>0</v>
      </c>
      <c r="R86" s="219">
        <f>SUM(R73:R85)</f>
        <v>0</v>
      </c>
      <c r="S86" s="219">
        <f>SUM(S73:S85)</f>
        <v>0</v>
      </c>
      <c r="T86" s="219">
        <v>100</v>
      </c>
      <c r="U86" s="219">
        <f t="shared" ref="U86:AC86" si="14">SUM(U73:U85)</f>
        <v>0</v>
      </c>
      <c r="V86" s="219">
        <f t="shared" si="14"/>
        <v>4</v>
      </c>
      <c r="W86" s="219">
        <f t="shared" si="14"/>
        <v>0</v>
      </c>
      <c r="X86" s="219">
        <f t="shared" si="14"/>
        <v>0</v>
      </c>
      <c r="Y86" s="219">
        <f t="shared" si="14"/>
        <v>400</v>
      </c>
      <c r="Z86" s="219">
        <f t="shared" si="14"/>
        <v>0</v>
      </c>
      <c r="AA86" s="219">
        <f t="shared" si="14"/>
        <v>14</v>
      </c>
      <c r="AB86" s="219">
        <f t="shared" si="14"/>
        <v>0</v>
      </c>
      <c r="AC86" s="219">
        <f t="shared" si="14"/>
        <v>0</v>
      </c>
      <c r="AD86" s="219">
        <v>200</v>
      </c>
      <c r="AE86" s="219">
        <f t="shared" ref="AE86:AM86" si="15">SUM(AE73:AE85)</f>
        <v>0</v>
      </c>
      <c r="AF86" s="219">
        <f t="shared" si="15"/>
        <v>7</v>
      </c>
      <c r="AG86" s="219">
        <f t="shared" si="15"/>
        <v>0</v>
      </c>
      <c r="AH86" s="219">
        <f t="shared" si="15"/>
        <v>0</v>
      </c>
      <c r="AI86" s="219">
        <f t="shared" si="15"/>
        <v>200</v>
      </c>
      <c r="AJ86" s="219">
        <f t="shared" si="15"/>
        <v>0</v>
      </c>
      <c r="AK86" s="219">
        <f t="shared" si="15"/>
        <v>8</v>
      </c>
      <c r="AL86" s="219">
        <f t="shared" si="15"/>
        <v>0</v>
      </c>
      <c r="AM86" s="219">
        <f t="shared" si="15"/>
        <v>0</v>
      </c>
      <c r="AN86" s="219">
        <v>200</v>
      </c>
      <c r="AO86" s="219">
        <f>SUM(AO73:AO85)</f>
        <v>0</v>
      </c>
      <c r="AP86" s="219">
        <f>SUM(AP73:AP85)</f>
        <v>8</v>
      </c>
      <c r="AQ86" s="176"/>
      <c r="AR86" s="176"/>
      <c r="AS86" s="176"/>
      <c r="AT86" s="176"/>
      <c r="AU86" s="20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</row>
    <row r="87" spans="1:137" s="92" customFormat="1" ht="17.25" customHeight="1" x14ac:dyDescent="0.2">
      <c r="A87" s="321" t="s">
        <v>166</v>
      </c>
      <c r="B87" s="321"/>
      <c r="C87" s="321"/>
      <c r="D87" s="321"/>
      <c r="E87" s="321"/>
      <c r="F87" s="321"/>
      <c r="G87" s="321"/>
      <c r="H87" s="321"/>
      <c r="I87" s="321"/>
      <c r="J87" s="321"/>
      <c r="K87" s="321"/>
      <c r="L87" s="321"/>
      <c r="M87" s="321"/>
      <c r="N87" s="321"/>
      <c r="O87" s="321"/>
      <c r="P87" s="321"/>
      <c r="Q87" s="321"/>
      <c r="R87" s="321"/>
      <c r="S87" s="321"/>
      <c r="T87" s="321"/>
      <c r="U87" s="321"/>
      <c r="V87" s="321"/>
      <c r="W87" s="321"/>
      <c r="X87" s="321"/>
      <c r="Y87" s="321"/>
      <c r="Z87" s="321"/>
      <c r="AA87" s="321"/>
      <c r="AB87" s="321"/>
      <c r="AC87" s="321"/>
      <c r="AD87" s="321"/>
      <c r="AE87" s="321"/>
      <c r="AF87" s="321"/>
      <c r="AG87" s="321"/>
      <c r="AH87" s="321"/>
      <c r="AI87" s="321"/>
      <c r="AJ87" s="321"/>
      <c r="AK87" s="321"/>
      <c r="AL87" s="321"/>
      <c r="AM87" s="321"/>
      <c r="AN87" s="321"/>
      <c r="AO87" s="321"/>
      <c r="AP87" s="321"/>
      <c r="AQ87" s="112"/>
      <c r="AR87" s="112"/>
      <c r="AS87" s="112"/>
      <c r="AT87" s="112"/>
      <c r="AU87" s="91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</row>
    <row r="88" spans="1:137" s="92" customFormat="1" ht="17.25" customHeight="1" x14ac:dyDescent="0.2">
      <c r="A88" s="166" t="s">
        <v>166</v>
      </c>
      <c r="B88" s="167"/>
      <c r="C88" s="167"/>
      <c r="D88" s="133"/>
      <c r="E88" s="133"/>
      <c r="F88" s="133"/>
      <c r="G88" s="133"/>
      <c r="H88" s="133"/>
      <c r="I88" s="133"/>
      <c r="J88" s="133"/>
      <c r="K88" s="133"/>
      <c r="L88" s="133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97"/>
      <c r="AH88" s="132"/>
      <c r="AI88" s="132"/>
      <c r="AJ88" s="132"/>
      <c r="AK88" s="132"/>
      <c r="AL88" s="197"/>
      <c r="AM88" s="132"/>
      <c r="AN88" s="132"/>
      <c r="AO88" s="132"/>
      <c r="AP88" s="132"/>
      <c r="AQ88" s="112"/>
      <c r="AR88" s="112"/>
      <c r="AS88" s="112"/>
      <c r="AT88" s="112"/>
      <c r="AU88" s="91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</row>
    <row r="89" spans="1:137" s="82" customFormat="1" ht="15" customHeight="1" x14ac:dyDescent="0.2">
      <c r="A89" s="4">
        <v>1</v>
      </c>
      <c r="B89" s="165" t="s">
        <v>162</v>
      </c>
      <c r="C89" s="76"/>
      <c r="D89" s="77"/>
      <c r="E89" s="23">
        <f t="shared" ref="E89" si="16">SUM(F89:I89)</f>
        <v>120</v>
      </c>
      <c r="F89" s="4"/>
      <c r="G89" s="4"/>
      <c r="H89" s="4"/>
      <c r="I89" s="180">
        <v>120</v>
      </c>
      <c r="J89" s="174"/>
      <c r="K89" s="93"/>
      <c r="L89" s="126">
        <v>4</v>
      </c>
      <c r="M89" s="80"/>
      <c r="N89" s="78"/>
      <c r="O89" s="78"/>
      <c r="P89" s="78"/>
      <c r="Q89" s="79"/>
      <c r="R89" s="78"/>
      <c r="S89" s="78"/>
      <c r="T89" s="78"/>
      <c r="U89" s="180">
        <v>120</v>
      </c>
      <c r="V89" s="79">
        <v>4</v>
      </c>
      <c r="W89" s="78"/>
      <c r="X89" s="134"/>
      <c r="Y89" s="134"/>
      <c r="Z89" s="186"/>
      <c r="AA89" s="79"/>
      <c r="AB89" s="134"/>
      <c r="AC89" s="134"/>
      <c r="AD89" s="134"/>
      <c r="AE89" s="186"/>
      <c r="AF89" s="79"/>
      <c r="AG89" s="204"/>
      <c r="AH89" s="134"/>
      <c r="AI89" s="186"/>
      <c r="AJ89" s="26"/>
      <c r="AK89" s="47"/>
      <c r="AL89" s="202"/>
      <c r="AM89" s="4"/>
      <c r="AO89" s="4"/>
      <c r="AP89" s="47"/>
      <c r="AQ89" s="113" t="s">
        <v>90</v>
      </c>
      <c r="AR89" s="113">
        <v>4</v>
      </c>
      <c r="AS89" s="113"/>
      <c r="AT89" s="113"/>
      <c r="AU89" s="81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</row>
    <row r="90" spans="1:137" s="82" customFormat="1" ht="15" customHeight="1" x14ac:dyDescent="0.2">
      <c r="A90" s="4">
        <v>2</v>
      </c>
      <c r="B90" s="165" t="s">
        <v>140</v>
      </c>
      <c r="C90" s="76"/>
      <c r="D90" s="77"/>
      <c r="E90" s="23">
        <v>160</v>
      </c>
      <c r="F90" s="4"/>
      <c r="G90" s="4"/>
      <c r="H90" s="4"/>
      <c r="I90" s="180">
        <v>160</v>
      </c>
      <c r="J90" s="174"/>
      <c r="K90" s="93"/>
      <c r="L90" s="126">
        <v>6</v>
      </c>
      <c r="M90" s="80"/>
      <c r="N90" s="78"/>
      <c r="O90" s="78"/>
      <c r="P90" s="78"/>
      <c r="Q90" s="79"/>
      <c r="R90" s="78"/>
      <c r="S90" s="78"/>
      <c r="T90" s="78"/>
      <c r="U90" s="180"/>
      <c r="V90" s="79"/>
      <c r="W90" s="78"/>
      <c r="X90" s="134"/>
      <c r="Y90" s="134"/>
      <c r="Z90" s="186"/>
      <c r="AA90" s="79"/>
      <c r="AB90" s="134"/>
      <c r="AC90" s="134"/>
      <c r="AD90" s="134"/>
      <c r="AE90" s="186">
        <v>160</v>
      </c>
      <c r="AF90" s="79">
        <v>6</v>
      </c>
      <c r="AG90" s="204"/>
      <c r="AH90" s="134"/>
      <c r="AI90" s="186"/>
      <c r="AJ90" s="26"/>
      <c r="AK90" s="47"/>
      <c r="AL90" s="202"/>
      <c r="AM90" s="4"/>
      <c r="AN90" s="4"/>
      <c r="AO90" s="4"/>
      <c r="AP90" s="47"/>
      <c r="AQ90" s="113" t="s">
        <v>90</v>
      </c>
      <c r="AR90" s="113">
        <v>6</v>
      </c>
      <c r="AS90" s="113"/>
      <c r="AT90" s="113"/>
      <c r="AU90" s="81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</row>
    <row r="91" spans="1:137" s="82" customFormat="1" ht="15" customHeight="1" x14ac:dyDescent="0.2">
      <c r="A91" s="4">
        <v>3</v>
      </c>
      <c r="B91" s="165" t="s">
        <v>152</v>
      </c>
      <c r="C91" s="76"/>
      <c r="D91" s="77"/>
      <c r="E91" s="23">
        <v>40</v>
      </c>
      <c r="F91" s="4"/>
      <c r="G91" s="4"/>
      <c r="H91" s="4"/>
      <c r="I91" s="4">
        <v>40</v>
      </c>
      <c r="J91" s="174"/>
      <c r="K91" s="93"/>
      <c r="L91" s="126">
        <v>2</v>
      </c>
      <c r="M91" s="80"/>
      <c r="N91" s="78"/>
      <c r="O91" s="78"/>
      <c r="P91" s="78"/>
      <c r="Q91" s="79"/>
      <c r="R91" s="78"/>
      <c r="S91" s="78"/>
      <c r="T91" s="78"/>
      <c r="U91" s="180"/>
      <c r="V91" s="79"/>
      <c r="W91" s="78"/>
      <c r="X91" s="134"/>
      <c r="Y91" s="134"/>
      <c r="Z91" s="186"/>
      <c r="AA91" s="79"/>
      <c r="AB91" s="134"/>
      <c r="AC91" s="134"/>
      <c r="AD91" s="134"/>
      <c r="AE91" s="186"/>
      <c r="AF91" s="79"/>
      <c r="AG91" s="204"/>
      <c r="AH91" s="134"/>
      <c r="AI91" s="186"/>
      <c r="AJ91" s="26"/>
      <c r="AK91" s="47"/>
      <c r="AL91" s="202"/>
      <c r="AM91" s="4"/>
      <c r="AN91" s="4"/>
      <c r="AO91" s="4">
        <v>40</v>
      </c>
      <c r="AP91" s="47">
        <v>2</v>
      </c>
      <c r="AQ91" s="113" t="s">
        <v>90</v>
      </c>
      <c r="AR91" s="113">
        <v>2</v>
      </c>
      <c r="AS91" s="113"/>
      <c r="AT91" s="113"/>
      <c r="AU91" s="8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</row>
    <row r="92" spans="1:137" s="82" customFormat="1" ht="15" customHeight="1" x14ac:dyDescent="0.2">
      <c r="A92" s="4">
        <v>4</v>
      </c>
      <c r="B92" s="165" t="s">
        <v>150</v>
      </c>
      <c r="C92" s="76"/>
      <c r="D92" s="77"/>
      <c r="E92" s="23">
        <v>160</v>
      </c>
      <c r="F92" s="4"/>
      <c r="G92" s="4"/>
      <c r="H92" s="4"/>
      <c r="I92" s="180">
        <v>160</v>
      </c>
      <c r="J92" s="174"/>
      <c r="K92" s="93"/>
      <c r="L92" s="126">
        <v>6</v>
      </c>
      <c r="M92" s="80"/>
      <c r="N92" s="78"/>
      <c r="O92" s="78"/>
      <c r="P92" s="78"/>
      <c r="Q92" s="79"/>
      <c r="R92" s="78"/>
      <c r="S92" s="78"/>
      <c r="T92" s="78"/>
      <c r="U92" s="180"/>
      <c r="V92" s="79"/>
      <c r="W92" s="78"/>
      <c r="X92" s="134"/>
      <c r="Y92" s="134"/>
      <c r="Z92" s="186"/>
      <c r="AA92" s="79"/>
      <c r="AB92" s="134"/>
      <c r="AC92" s="134"/>
      <c r="AD92" s="134"/>
      <c r="AE92" s="186">
        <v>160</v>
      </c>
      <c r="AF92" s="79">
        <v>6</v>
      </c>
      <c r="AG92" s="204"/>
      <c r="AH92" s="134"/>
      <c r="AI92" s="186"/>
      <c r="AJ92" s="26"/>
      <c r="AK92" s="47"/>
      <c r="AL92" s="202"/>
      <c r="AM92" s="4"/>
      <c r="AN92" s="4"/>
      <c r="AO92" s="4"/>
      <c r="AP92" s="47"/>
      <c r="AQ92" s="113" t="s">
        <v>90</v>
      </c>
      <c r="AR92" s="113">
        <v>6</v>
      </c>
      <c r="AS92" s="113"/>
      <c r="AT92" s="113"/>
      <c r="AU92" s="81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</row>
    <row r="93" spans="1:137" s="82" customFormat="1" ht="15" customHeight="1" x14ac:dyDescent="0.2">
      <c r="A93" s="4">
        <v>5</v>
      </c>
      <c r="B93" s="165" t="s">
        <v>149</v>
      </c>
      <c r="C93" s="76"/>
      <c r="D93" s="77"/>
      <c r="E93" s="23">
        <v>160</v>
      </c>
      <c r="F93" s="4"/>
      <c r="G93" s="4"/>
      <c r="H93" s="4"/>
      <c r="I93" s="180">
        <v>160</v>
      </c>
      <c r="J93" s="174"/>
      <c r="K93" s="93"/>
      <c r="L93" s="126">
        <v>6</v>
      </c>
      <c r="M93" s="80"/>
      <c r="N93" s="78"/>
      <c r="O93" s="78"/>
      <c r="P93" s="78"/>
      <c r="Q93" s="79"/>
      <c r="R93" s="78"/>
      <c r="S93" s="78"/>
      <c r="T93" s="78"/>
      <c r="U93" s="180"/>
      <c r="V93" s="79"/>
      <c r="W93" s="78"/>
      <c r="X93" s="134"/>
      <c r="Y93" s="134"/>
      <c r="Z93" s="186"/>
      <c r="AA93" s="79"/>
      <c r="AB93" s="134"/>
      <c r="AC93" s="134"/>
      <c r="AD93" s="134"/>
      <c r="AE93" s="186">
        <v>160</v>
      </c>
      <c r="AF93" s="79">
        <v>6</v>
      </c>
      <c r="AG93" s="204"/>
      <c r="AH93" s="134"/>
      <c r="AI93" s="186"/>
      <c r="AJ93" s="26"/>
      <c r="AK93" s="47"/>
      <c r="AL93" s="202"/>
      <c r="AM93" s="4"/>
      <c r="AN93" s="4"/>
      <c r="AO93" s="4"/>
      <c r="AP93" s="47"/>
      <c r="AQ93" s="113" t="s">
        <v>90</v>
      </c>
      <c r="AR93" s="113">
        <v>6</v>
      </c>
      <c r="AS93" s="113"/>
      <c r="AT93" s="113"/>
      <c r="AU93" s="81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</row>
    <row r="94" spans="1:137" s="82" customFormat="1" ht="15" customHeight="1" x14ac:dyDescent="0.2">
      <c r="A94" s="4">
        <v>6</v>
      </c>
      <c r="B94" s="165" t="s">
        <v>151</v>
      </c>
      <c r="C94" s="76"/>
      <c r="D94" s="77"/>
      <c r="E94" s="23">
        <v>160</v>
      </c>
      <c r="F94" s="4"/>
      <c r="G94" s="4"/>
      <c r="H94" s="4"/>
      <c r="I94" s="180">
        <v>160</v>
      </c>
      <c r="J94" s="174"/>
      <c r="K94" s="93"/>
      <c r="L94" s="126">
        <v>6</v>
      </c>
      <c r="M94" s="80"/>
      <c r="N94" s="78"/>
      <c r="O94" s="78"/>
      <c r="P94" s="78"/>
      <c r="Q94" s="79"/>
      <c r="R94" s="78"/>
      <c r="S94" s="78"/>
      <c r="T94" s="78"/>
      <c r="U94" s="180"/>
      <c r="V94" s="79"/>
      <c r="W94" s="78"/>
      <c r="X94" s="134"/>
      <c r="Y94" s="134"/>
      <c r="Z94" s="186">
        <v>160</v>
      </c>
      <c r="AA94" s="79">
        <v>6</v>
      </c>
      <c r="AB94" s="134"/>
      <c r="AC94" s="134"/>
      <c r="AD94" s="134"/>
      <c r="AE94" s="186"/>
      <c r="AF94" s="79"/>
      <c r="AG94" s="204"/>
      <c r="AH94" s="134"/>
      <c r="AI94" s="186"/>
      <c r="AJ94" s="26"/>
      <c r="AK94" s="47"/>
      <c r="AL94" s="202"/>
      <c r="AM94" s="4"/>
      <c r="AN94" s="4"/>
      <c r="AO94" s="4"/>
      <c r="AP94" s="47"/>
      <c r="AQ94" s="113" t="s">
        <v>90</v>
      </c>
      <c r="AR94" s="113">
        <v>6</v>
      </c>
      <c r="AS94" s="113"/>
      <c r="AT94" s="113"/>
      <c r="AU94" s="81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</row>
    <row r="95" spans="1:137" s="82" customFormat="1" ht="15" customHeight="1" x14ac:dyDescent="0.2">
      <c r="A95" s="4">
        <v>7</v>
      </c>
      <c r="B95" s="165" t="s">
        <v>163</v>
      </c>
      <c r="C95" s="76"/>
      <c r="D95" s="77"/>
      <c r="E95" s="23">
        <v>40</v>
      </c>
      <c r="F95" s="4"/>
      <c r="G95" s="4"/>
      <c r="H95" s="4"/>
      <c r="I95" s="4">
        <v>40</v>
      </c>
      <c r="J95" s="174"/>
      <c r="K95" s="93"/>
      <c r="L95" s="126">
        <v>2</v>
      </c>
      <c r="M95" s="80"/>
      <c r="N95" s="78"/>
      <c r="O95" s="78"/>
      <c r="P95" s="78"/>
      <c r="Q95" s="79"/>
      <c r="R95" s="78"/>
      <c r="S95" s="78"/>
      <c r="T95" s="78"/>
      <c r="U95" s="180"/>
      <c r="V95" s="79"/>
      <c r="W95" s="78"/>
      <c r="X95" s="134"/>
      <c r="Y95" s="134"/>
      <c r="Z95" s="186"/>
      <c r="AA95" s="79"/>
      <c r="AB95" s="134"/>
      <c r="AC95" s="134"/>
      <c r="AD95" s="134"/>
      <c r="AE95" s="186"/>
      <c r="AF95" s="79"/>
      <c r="AG95" s="204"/>
      <c r="AH95" s="134"/>
      <c r="AI95" s="186"/>
      <c r="AJ95" s="26">
        <v>40</v>
      </c>
      <c r="AK95" s="47">
        <v>2</v>
      </c>
      <c r="AL95" s="202"/>
      <c r="AM95" s="4"/>
      <c r="AN95" s="4"/>
      <c r="AO95" s="4"/>
      <c r="AP95" s="47"/>
      <c r="AQ95" s="113" t="s">
        <v>90</v>
      </c>
      <c r="AR95" s="113">
        <v>2</v>
      </c>
      <c r="AS95" s="113"/>
      <c r="AT95" s="113"/>
      <c r="AU95" s="81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</row>
    <row r="96" spans="1:137" s="82" customFormat="1" ht="15" customHeight="1" x14ac:dyDescent="0.2">
      <c r="A96" s="4">
        <v>8</v>
      </c>
      <c r="B96" s="165" t="s">
        <v>157</v>
      </c>
      <c r="C96" s="76"/>
      <c r="D96" s="77"/>
      <c r="E96" s="23">
        <v>80</v>
      </c>
      <c r="F96" s="4"/>
      <c r="G96" s="4"/>
      <c r="H96" s="4"/>
      <c r="I96" s="4">
        <v>80</v>
      </c>
      <c r="J96" s="174"/>
      <c r="K96" s="93"/>
      <c r="L96" s="126">
        <v>3</v>
      </c>
      <c r="M96" s="80"/>
      <c r="N96" s="78"/>
      <c r="O96" s="78"/>
      <c r="P96" s="78"/>
      <c r="Q96" s="79"/>
      <c r="R96" s="78"/>
      <c r="S96" s="78"/>
      <c r="T96" s="78"/>
      <c r="U96" s="180"/>
      <c r="V96" s="79"/>
      <c r="W96" s="78"/>
      <c r="X96" s="134"/>
      <c r="Y96" s="134"/>
      <c r="Z96" s="186"/>
      <c r="AA96" s="79"/>
      <c r="AB96" s="134"/>
      <c r="AC96" s="134"/>
      <c r="AD96" s="134"/>
      <c r="AE96" s="186"/>
      <c r="AF96" s="79"/>
      <c r="AG96" s="204"/>
      <c r="AH96" s="134"/>
      <c r="AI96" s="186"/>
      <c r="AJ96" s="26">
        <v>80</v>
      </c>
      <c r="AK96" s="47">
        <v>3</v>
      </c>
      <c r="AL96" s="202"/>
      <c r="AM96" s="4"/>
      <c r="AN96" s="4"/>
      <c r="AO96" s="4"/>
      <c r="AP96" s="47"/>
      <c r="AQ96" s="113" t="s">
        <v>90</v>
      </c>
      <c r="AR96" s="113">
        <v>3</v>
      </c>
      <c r="AS96" s="113"/>
      <c r="AT96" s="113"/>
      <c r="AU96" s="81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</row>
    <row r="97" spans="1:137" s="82" customFormat="1" ht="15" customHeight="1" x14ac:dyDescent="0.2">
      <c r="A97" s="35">
        <v>9</v>
      </c>
      <c r="B97" s="165" t="s">
        <v>156</v>
      </c>
      <c r="C97" s="76"/>
      <c r="D97" s="77"/>
      <c r="E97" s="23">
        <v>80</v>
      </c>
      <c r="F97" s="4"/>
      <c r="G97" s="4"/>
      <c r="H97" s="4"/>
      <c r="I97" s="4">
        <v>80</v>
      </c>
      <c r="J97" s="174"/>
      <c r="K97" s="93"/>
      <c r="L97" s="126">
        <v>3</v>
      </c>
      <c r="M97" s="80"/>
      <c r="N97" s="78"/>
      <c r="O97" s="78"/>
      <c r="P97" s="78"/>
      <c r="Q97" s="79"/>
      <c r="R97" s="78"/>
      <c r="S97" s="78"/>
      <c r="T97" s="78"/>
      <c r="U97" s="180"/>
      <c r="V97" s="79"/>
      <c r="W97" s="78"/>
      <c r="X97" s="134"/>
      <c r="Y97" s="134"/>
      <c r="Z97" s="186"/>
      <c r="AA97" s="79"/>
      <c r="AB97" s="134"/>
      <c r="AC97" s="134"/>
      <c r="AD97" s="134"/>
      <c r="AE97" s="186"/>
      <c r="AF97" s="79"/>
      <c r="AG97" s="204"/>
      <c r="AH97" s="134"/>
      <c r="AI97" s="186"/>
      <c r="AJ97" s="26"/>
      <c r="AK97" s="47"/>
      <c r="AL97" s="202"/>
      <c r="AM97" s="4"/>
      <c r="AN97" s="4"/>
      <c r="AO97" s="4">
        <v>80</v>
      </c>
      <c r="AP97" s="47">
        <v>3</v>
      </c>
      <c r="AQ97" s="113" t="s">
        <v>90</v>
      </c>
      <c r="AR97" s="113">
        <v>3</v>
      </c>
      <c r="AS97" s="113"/>
      <c r="AT97" s="113"/>
      <c r="AU97" s="81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</row>
    <row r="98" spans="1:137" s="82" customFormat="1" ht="15" customHeight="1" x14ac:dyDescent="0.2">
      <c r="A98" s="35">
        <v>10</v>
      </c>
      <c r="B98" s="165" t="s">
        <v>153</v>
      </c>
      <c r="C98" s="76"/>
      <c r="D98" s="77"/>
      <c r="E98" s="23">
        <v>80</v>
      </c>
      <c r="F98" s="4"/>
      <c r="G98" s="4"/>
      <c r="H98" s="4"/>
      <c r="I98" s="4">
        <v>80</v>
      </c>
      <c r="J98" s="174"/>
      <c r="K98" s="93"/>
      <c r="L98" s="126">
        <v>3</v>
      </c>
      <c r="M98" s="80"/>
      <c r="N98" s="78"/>
      <c r="O98" s="78"/>
      <c r="P98" s="78"/>
      <c r="Q98" s="79"/>
      <c r="R98" s="78"/>
      <c r="S98" s="78"/>
      <c r="T98" s="78"/>
      <c r="U98" s="180"/>
      <c r="V98" s="79"/>
      <c r="W98" s="78"/>
      <c r="X98" s="134"/>
      <c r="Y98" s="134"/>
      <c r="Z98" s="186"/>
      <c r="AA98" s="79"/>
      <c r="AB98" s="134"/>
      <c r="AC98" s="134"/>
      <c r="AD98" s="134"/>
      <c r="AE98" s="186"/>
      <c r="AF98" s="79"/>
      <c r="AG98" s="204"/>
      <c r="AH98" s="134"/>
      <c r="AI98" s="186"/>
      <c r="AJ98" s="26">
        <v>80</v>
      </c>
      <c r="AK98" s="47">
        <v>3</v>
      </c>
      <c r="AL98" s="202"/>
      <c r="AM98" s="4"/>
      <c r="AN98" s="4"/>
      <c r="AO98" s="4"/>
      <c r="AP98" s="47"/>
      <c r="AQ98" s="113" t="s">
        <v>90</v>
      </c>
      <c r="AR98" s="113">
        <v>3</v>
      </c>
      <c r="AS98" s="113"/>
      <c r="AT98" s="113"/>
      <c r="AU98" s="81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</row>
    <row r="99" spans="1:137" s="82" customFormat="1" ht="15" customHeight="1" x14ac:dyDescent="0.2">
      <c r="A99" s="35">
        <v>11</v>
      </c>
      <c r="B99" s="165" t="s">
        <v>154</v>
      </c>
      <c r="C99" s="76"/>
      <c r="D99" s="77"/>
      <c r="E99" s="23">
        <v>80</v>
      </c>
      <c r="F99" s="4"/>
      <c r="G99" s="4"/>
      <c r="H99" s="4"/>
      <c r="I99" s="4">
        <v>80</v>
      </c>
      <c r="J99" s="174"/>
      <c r="K99" s="93"/>
      <c r="L99" s="126">
        <v>3</v>
      </c>
      <c r="M99" s="80"/>
      <c r="N99" s="78"/>
      <c r="O99" s="78"/>
      <c r="P99" s="78"/>
      <c r="Q99" s="79"/>
      <c r="R99" s="78"/>
      <c r="S99" s="78"/>
      <c r="T99" s="78"/>
      <c r="U99" s="180"/>
      <c r="V99" s="79"/>
      <c r="W99" s="78"/>
      <c r="X99" s="134"/>
      <c r="Y99" s="134"/>
      <c r="Z99" s="186"/>
      <c r="AA99" s="79"/>
      <c r="AB99" s="134"/>
      <c r="AC99" s="134"/>
      <c r="AD99" s="134"/>
      <c r="AE99" s="186"/>
      <c r="AF99" s="79"/>
      <c r="AG99" s="204"/>
      <c r="AH99" s="134"/>
      <c r="AI99" s="134"/>
      <c r="AJ99" s="26"/>
      <c r="AK99" s="47"/>
      <c r="AL99" s="202"/>
      <c r="AM99" s="4"/>
      <c r="AN99" s="4"/>
      <c r="AO99" s="4">
        <v>80</v>
      </c>
      <c r="AP99" s="47">
        <v>3</v>
      </c>
      <c r="AQ99" s="113" t="s">
        <v>90</v>
      </c>
      <c r="AR99" s="113">
        <v>3</v>
      </c>
      <c r="AS99" s="113"/>
      <c r="AT99" s="113"/>
      <c r="AU99" s="81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</row>
    <row r="100" spans="1:137" s="82" customFormat="1" ht="15" customHeight="1" x14ac:dyDescent="0.2">
      <c r="A100" s="35">
        <v>12</v>
      </c>
      <c r="B100" s="165" t="s">
        <v>158</v>
      </c>
      <c r="C100" s="76"/>
      <c r="D100" s="77"/>
      <c r="E100" s="23">
        <v>40</v>
      </c>
      <c r="F100" s="4"/>
      <c r="G100" s="4"/>
      <c r="H100" s="4"/>
      <c r="I100" s="4">
        <v>40</v>
      </c>
      <c r="J100" s="174"/>
      <c r="K100" s="93"/>
      <c r="L100" s="126">
        <v>2</v>
      </c>
      <c r="M100" s="80"/>
      <c r="N100" s="78"/>
      <c r="O100" s="78"/>
      <c r="P100" s="78"/>
      <c r="Q100" s="79"/>
      <c r="R100" s="78"/>
      <c r="S100" s="78"/>
      <c r="T100" s="78"/>
      <c r="U100" s="78"/>
      <c r="V100" s="79"/>
      <c r="W100" s="78"/>
      <c r="X100" s="134"/>
      <c r="Y100" s="134"/>
      <c r="Z100" s="186"/>
      <c r="AA100" s="79"/>
      <c r="AB100" s="134"/>
      <c r="AC100" s="134"/>
      <c r="AD100" s="134"/>
      <c r="AE100" s="134"/>
      <c r="AF100" s="79"/>
      <c r="AG100" s="204"/>
      <c r="AH100" s="134"/>
      <c r="AI100" s="134"/>
      <c r="AJ100" s="26"/>
      <c r="AK100" s="47"/>
      <c r="AL100" s="202"/>
      <c r="AM100" s="4"/>
      <c r="AN100" s="4"/>
      <c r="AO100" s="4">
        <v>40</v>
      </c>
      <c r="AP100" s="47">
        <v>2</v>
      </c>
      <c r="AQ100" s="113" t="s">
        <v>90</v>
      </c>
      <c r="AR100" s="113">
        <v>2</v>
      </c>
      <c r="AS100" s="113"/>
      <c r="AT100" s="113"/>
      <c r="AU100" s="81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</row>
    <row r="101" spans="1:137" s="94" customFormat="1" ht="15" customHeight="1" x14ac:dyDescent="0.2">
      <c r="A101" s="247" t="s">
        <v>46</v>
      </c>
      <c r="B101" s="336"/>
      <c r="C101" s="223"/>
      <c r="D101" s="223"/>
      <c r="E101" s="221">
        <f>SUM(E89:E100)</f>
        <v>1200</v>
      </c>
      <c r="F101" s="224"/>
      <c r="G101" s="222"/>
      <c r="H101" s="222"/>
      <c r="I101" s="222">
        <f>SUM(I89:I100)</f>
        <v>1200</v>
      </c>
      <c r="J101" s="222"/>
      <c r="K101" s="225"/>
      <c r="L101" s="221">
        <f>SUM(L89:L100)</f>
        <v>46</v>
      </c>
      <c r="M101" s="225"/>
      <c r="N101" s="225"/>
      <c r="O101" s="225"/>
      <c r="P101" s="225"/>
      <c r="Q101" s="225"/>
      <c r="R101" s="225"/>
      <c r="S101" s="225"/>
      <c r="T101" s="225"/>
      <c r="U101" s="221">
        <v>120</v>
      </c>
      <c r="V101" s="221">
        <f>SUM(V89:V100)</f>
        <v>4</v>
      </c>
      <c r="W101" s="225"/>
      <c r="X101" s="225"/>
      <c r="Y101" s="225"/>
      <c r="Z101" s="221">
        <v>160</v>
      </c>
      <c r="AA101" s="221">
        <f>SUM(AA90:AA96)</f>
        <v>6</v>
      </c>
      <c r="AB101" s="225"/>
      <c r="AC101" s="225"/>
      <c r="AD101" s="225"/>
      <c r="AE101" s="221">
        <f>SUM(AE89:AE100)</f>
        <v>480</v>
      </c>
      <c r="AF101" s="221">
        <f>SUM(AF89:AF96)</f>
        <v>18</v>
      </c>
      <c r="AG101" s="225"/>
      <c r="AH101" s="225"/>
      <c r="AI101" s="225"/>
      <c r="AJ101" s="221">
        <v>10</v>
      </c>
      <c r="AK101" s="221">
        <f>SUM(AK95:AK100)</f>
        <v>8</v>
      </c>
      <c r="AL101" s="225"/>
      <c r="AM101" s="225"/>
      <c r="AN101" s="225"/>
      <c r="AO101" s="221">
        <v>240</v>
      </c>
      <c r="AP101" s="221">
        <f>SUM(AP89:AP100)</f>
        <v>10</v>
      </c>
      <c r="AQ101" s="112"/>
      <c r="AR101" s="112"/>
      <c r="AS101" s="112"/>
      <c r="AT101" s="112"/>
      <c r="AU101" s="8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</row>
    <row r="102" spans="1:137" s="82" customFormat="1" ht="12" customHeight="1" thickBot="1" x14ac:dyDescent="0.25">
      <c r="A102" s="95">
        <v>1</v>
      </c>
      <c r="B102" s="168" t="s">
        <v>41</v>
      </c>
      <c r="C102" s="89"/>
      <c r="D102" s="90"/>
      <c r="E102" s="23">
        <v>60</v>
      </c>
      <c r="F102" s="4"/>
      <c r="G102" s="4">
        <v>60</v>
      </c>
      <c r="H102" s="4"/>
      <c r="I102" s="4"/>
      <c r="J102" s="174"/>
      <c r="K102" s="93"/>
      <c r="L102" s="126" t="e">
        <f>SUM(Q102,V102,AA102,AF102,AK102,AP102,#REF!)</f>
        <v>#REF!</v>
      </c>
      <c r="M102" s="80"/>
      <c r="N102" s="78">
        <v>30</v>
      </c>
      <c r="O102" s="78"/>
      <c r="P102" s="78"/>
      <c r="Q102" s="79">
        <v>0</v>
      </c>
      <c r="R102" s="78"/>
      <c r="S102" s="78">
        <v>30</v>
      </c>
      <c r="T102" s="78"/>
      <c r="U102" s="78"/>
      <c r="V102" s="79">
        <v>0</v>
      </c>
      <c r="W102" s="78"/>
      <c r="X102" s="75"/>
      <c r="Y102" s="134"/>
      <c r="Z102" s="75" t="s">
        <v>176</v>
      </c>
      <c r="AA102" s="79"/>
      <c r="AB102" s="75"/>
      <c r="AC102" s="75"/>
      <c r="AD102" s="134"/>
      <c r="AE102" s="75"/>
      <c r="AF102" s="79"/>
      <c r="AG102" s="204"/>
      <c r="AH102" s="75"/>
      <c r="AI102" s="134"/>
      <c r="AJ102" s="75"/>
      <c r="AK102" s="79"/>
      <c r="AL102" s="204"/>
      <c r="AM102" s="78"/>
      <c r="AN102" s="78"/>
      <c r="AO102" s="78"/>
      <c r="AP102" s="79"/>
      <c r="AQ102" s="113" t="s">
        <v>90</v>
      </c>
      <c r="AR102" s="113">
        <v>0</v>
      </c>
      <c r="AS102" s="113"/>
      <c r="AT102" s="113"/>
      <c r="AU102" s="81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</row>
    <row r="103" spans="1:137" s="97" customFormat="1" ht="43.5" customHeight="1" thickBot="1" x14ac:dyDescent="0.25">
      <c r="A103" s="334" t="s">
        <v>164</v>
      </c>
      <c r="B103" s="335"/>
      <c r="C103" s="96"/>
      <c r="D103" s="105"/>
      <c r="E103" s="190">
        <v>4210</v>
      </c>
      <c r="F103" s="191">
        <v>1010</v>
      </c>
      <c r="G103" s="191">
        <v>900</v>
      </c>
      <c r="H103" s="191">
        <v>1100</v>
      </c>
      <c r="I103" s="191">
        <v>1200</v>
      </c>
      <c r="J103" s="191">
        <v>201</v>
      </c>
      <c r="K103" s="190">
        <v>369</v>
      </c>
      <c r="L103" s="190">
        <v>180</v>
      </c>
      <c r="M103" s="190">
        <v>270</v>
      </c>
      <c r="N103" s="190">
        <v>350</v>
      </c>
      <c r="O103" s="190"/>
      <c r="P103" s="190"/>
      <c r="Q103" s="190">
        <v>29.5</v>
      </c>
      <c r="R103" s="190">
        <v>150</v>
      </c>
      <c r="S103" s="190">
        <v>365</v>
      </c>
      <c r="T103" s="190">
        <v>100</v>
      </c>
      <c r="U103" s="190">
        <v>120</v>
      </c>
      <c r="V103" s="190">
        <v>30.5</v>
      </c>
      <c r="W103" s="190">
        <v>180</v>
      </c>
      <c r="X103" s="190">
        <v>30</v>
      </c>
      <c r="Y103" s="190">
        <v>400</v>
      </c>
      <c r="Z103" s="190">
        <v>160</v>
      </c>
      <c r="AA103" s="190" t="s">
        <v>177</v>
      </c>
      <c r="AB103" s="190">
        <v>60</v>
      </c>
      <c r="AC103" s="190">
        <v>30</v>
      </c>
      <c r="AD103" s="190">
        <v>200</v>
      </c>
      <c r="AE103" s="190">
        <v>480</v>
      </c>
      <c r="AF103" s="190" t="s">
        <v>178</v>
      </c>
      <c r="AG103" s="190">
        <v>200</v>
      </c>
      <c r="AH103" s="190">
        <v>95</v>
      </c>
      <c r="AI103" s="190">
        <v>200</v>
      </c>
      <c r="AJ103" s="190">
        <v>200</v>
      </c>
      <c r="AK103" s="190">
        <v>30</v>
      </c>
      <c r="AL103" s="190">
        <v>150</v>
      </c>
      <c r="AM103" s="190">
        <v>30</v>
      </c>
      <c r="AN103" s="190">
        <v>200</v>
      </c>
      <c r="AO103" s="190">
        <v>240</v>
      </c>
      <c r="AP103" s="190">
        <v>30</v>
      </c>
      <c r="AQ103" s="192" t="s">
        <v>121</v>
      </c>
      <c r="AR103" s="193"/>
      <c r="AS103" s="131">
        <v>180</v>
      </c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</row>
    <row r="104" spans="1:137" s="98" customFormat="1" ht="13.5" customHeight="1" x14ac:dyDescent="0.2">
      <c r="A104" s="322" t="s">
        <v>27</v>
      </c>
      <c r="B104" s="250"/>
      <c r="C104" s="250"/>
      <c r="D104" s="250"/>
      <c r="E104" s="250"/>
      <c r="F104" s="250"/>
      <c r="G104" s="250"/>
      <c r="H104" s="250"/>
      <c r="I104" s="250"/>
      <c r="J104" s="250"/>
      <c r="K104" s="250"/>
      <c r="L104" s="251"/>
      <c r="M104" s="249">
        <v>620</v>
      </c>
      <c r="N104" s="250"/>
      <c r="O104" s="250"/>
      <c r="P104" s="250"/>
      <c r="Q104" s="251"/>
      <c r="R104" s="249">
        <f t="shared" ref="R104" si="17">SUM(R103:U103)</f>
        <v>735</v>
      </c>
      <c r="S104" s="250"/>
      <c r="T104" s="250"/>
      <c r="U104" s="250"/>
      <c r="V104" s="251"/>
      <c r="W104" s="249">
        <f t="shared" ref="W104" si="18">SUM(W103:Z103)</f>
        <v>770</v>
      </c>
      <c r="X104" s="250"/>
      <c r="Y104" s="250"/>
      <c r="Z104" s="250"/>
      <c r="AA104" s="251"/>
      <c r="AB104" s="249">
        <f t="shared" ref="AB104" si="19">SUM(AB103:AE103)</f>
        <v>770</v>
      </c>
      <c r="AC104" s="250"/>
      <c r="AD104" s="250"/>
      <c r="AE104" s="250"/>
      <c r="AF104" s="251"/>
      <c r="AG104" s="249">
        <f t="shared" ref="AG104" si="20">SUM(AG103:AJ103)</f>
        <v>695</v>
      </c>
      <c r="AH104" s="250"/>
      <c r="AI104" s="250"/>
      <c r="AJ104" s="250"/>
      <c r="AK104" s="251"/>
      <c r="AL104" s="249">
        <f>SUM(AL103:AO103)</f>
        <v>620</v>
      </c>
      <c r="AM104" s="250"/>
      <c r="AN104" s="250"/>
      <c r="AO104" s="250"/>
      <c r="AP104" s="251"/>
      <c r="AQ104" s="81"/>
      <c r="AR104" s="91"/>
      <c r="AS104" s="81"/>
      <c r="AT104" s="91"/>
      <c r="AU104" s="91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</row>
    <row r="105" spans="1:137" s="98" customFormat="1" ht="13.5" customHeight="1" x14ac:dyDescent="0.2">
      <c r="A105" s="244" t="s">
        <v>14</v>
      </c>
      <c r="B105" s="245"/>
      <c r="C105" s="245"/>
      <c r="D105" s="245"/>
      <c r="E105" s="245"/>
      <c r="F105" s="245"/>
      <c r="G105" s="245"/>
      <c r="H105" s="245"/>
      <c r="I105" s="245"/>
      <c r="J105" s="245"/>
      <c r="K105" s="245"/>
      <c r="L105" s="246"/>
      <c r="M105" s="295">
        <v>3</v>
      </c>
      <c r="N105" s="245"/>
      <c r="O105" s="245"/>
      <c r="P105" s="245"/>
      <c r="Q105" s="246"/>
      <c r="R105" s="295">
        <v>3</v>
      </c>
      <c r="S105" s="245"/>
      <c r="T105" s="245"/>
      <c r="U105" s="245"/>
      <c r="V105" s="246"/>
      <c r="W105" s="295">
        <v>3</v>
      </c>
      <c r="X105" s="245"/>
      <c r="Y105" s="245"/>
      <c r="Z105" s="245"/>
      <c r="AA105" s="246"/>
      <c r="AB105" s="295">
        <v>3</v>
      </c>
      <c r="AC105" s="245"/>
      <c r="AD105" s="245"/>
      <c r="AE105" s="245"/>
      <c r="AF105" s="246"/>
      <c r="AG105" s="295">
        <v>3</v>
      </c>
      <c r="AH105" s="245"/>
      <c r="AI105" s="245"/>
      <c r="AJ105" s="245"/>
      <c r="AK105" s="246"/>
      <c r="AL105" s="295">
        <v>3</v>
      </c>
      <c r="AM105" s="245"/>
      <c r="AN105" s="245"/>
      <c r="AO105" s="245"/>
      <c r="AP105" s="246"/>
      <c r="AQ105" s="81"/>
      <c r="AR105" s="91"/>
      <c r="AS105" s="81"/>
      <c r="AT105" s="91"/>
      <c r="AU105" s="91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</row>
    <row r="106" spans="1:137" s="100" customFormat="1" ht="13.5" customHeight="1" thickBot="1" x14ac:dyDescent="0.25">
      <c r="A106" s="241" t="s">
        <v>15</v>
      </c>
      <c r="B106" s="242"/>
      <c r="C106" s="242"/>
      <c r="D106" s="242"/>
      <c r="E106" s="242"/>
      <c r="F106" s="242"/>
      <c r="G106" s="242"/>
      <c r="H106" s="242"/>
      <c r="I106" s="242"/>
      <c r="J106" s="242"/>
      <c r="K106" s="242"/>
      <c r="L106" s="243"/>
      <c r="M106" s="299">
        <f>Q103</f>
        <v>29.5</v>
      </c>
      <c r="N106" s="242"/>
      <c r="O106" s="242"/>
      <c r="P106" s="242"/>
      <c r="Q106" s="243"/>
      <c r="R106" s="299">
        <f t="shared" ref="R106" si="21">V103</f>
        <v>30.5</v>
      </c>
      <c r="S106" s="242"/>
      <c r="T106" s="242"/>
      <c r="U106" s="242"/>
      <c r="V106" s="243"/>
      <c r="W106" s="299" t="str">
        <f t="shared" ref="W106" si="22">AA103</f>
        <v>30,5</v>
      </c>
      <c r="X106" s="242"/>
      <c r="Y106" s="242"/>
      <c r="Z106" s="242"/>
      <c r="AA106" s="243"/>
      <c r="AB106" s="299" t="str">
        <f t="shared" ref="AB106" si="23">AF103</f>
        <v>29,5</v>
      </c>
      <c r="AC106" s="242"/>
      <c r="AD106" s="242"/>
      <c r="AE106" s="242"/>
      <c r="AF106" s="243"/>
      <c r="AG106" s="299">
        <f t="shared" ref="AG106" si="24">AK103</f>
        <v>30</v>
      </c>
      <c r="AH106" s="242"/>
      <c r="AI106" s="242"/>
      <c r="AJ106" s="242"/>
      <c r="AK106" s="243"/>
      <c r="AL106" s="299">
        <f t="shared" ref="AL106" si="25">AP103</f>
        <v>30</v>
      </c>
      <c r="AM106" s="242"/>
      <c r="AN106" s="242"/>
      <c r="AO106" s="242"/>
      <c r="AP106" s="243"/>
      <c r="AQ106" s="99"/>
      <c r="AR106" s="99"/>
      <c r="AS106" s="99"/>
      <c r="AT106" s="99"/>
      <c r="AU106" s="99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</row>
    <row r="107" spans="1:137" s="36" customFormat="1" ht="12.75" customHeight="1" x14ac:dyDescent="0.2">
      <c r="A107" s="318" t="s">
        <v>29</v>
      </c>
      <c r="B107" s="318"/>
      <c r="C107" s="318"/>
      <c r="D107" s="38"/>
      <c r="E107" s="38"/>
      <c r="F107" s="8"/>
      <c r="G107" s="8"/>
      <c r="H107" s="137"/>
      <c r="I107" s="8"/>
      <c r="J107" s="8"/>
      <c r="K107" s="8"/>
      <c r="L107" s="48"/>
      <c r="M107" s="8"/>
      <c r="N107" s="8"/>
      <c r="O107" s="137"/>
      <c r="P107" s="8"/>
      <c r="Q107" s="48"/>
      <c r="R107" s="8"/>
      <c r="S107" s="8"/>
      <c r="T107" s="137"/>
      <c r="U107" s="8"/>
      <c r="V107" s="48"/>
      <c r="W107" s="8"/>
      <c r="X107" s="8"/>
      <c r="Y107" s="137"/>
      <c r="Z107" s="8"/>
      <c r="AA107" s="48"/>
      <c r="AB107" s="8"/>
      <c r="AC107" s="8"/>
      <c r="AD107" s="137"/>
      <c r="AE107" s="8"/>
      <c r="AF107" s="48"/>
      <c r="AG107" s="205"/>
      <c r="AH107" s="8"/>
      <c r="AI107" s="137"/>
      <c r="AJ107" s="8"/>
      <c r="AK107" s="48"/>
      <c r="AL107" s="205"/>
      <c r="AM107" s="8"/>
      <c r="AN107" s="137"/>
      <c r="AO107" s="8"/>
      <c r="AP107" s="53"/>
      <c r="AQ107" s="110"/>
      <c r="AR107" s="6"/>
      <c r="AS107" s="110"/>
      <c r="AT107" s="6"/>
      <c r="AU107" s="6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</row>
    <row r="108" spans="1:137" s="36" customFormat="1" ht="12.75" customHeight="1" x14ac:dyDescent="0.2">
      <c r="A108" s="319" t="s">
        <v>169</v>
      </c>
      <c r="B108" s="320"/>
      <c r="C108" s="320"/>
      <c r="D108" s="320"/>
      <c r="E108" s="320"/>
      <c r="F108" s="8"/>
      <c r="G108" s="8"/>
      <c r="H108" s="137"/>
      <c r="I108" s="8"/>
      <c r="J108" s="8"/>
      <c r="K108" s="8"/>
      <c r="L108" s="48"/>
      <c r="M108" s="8"/>
      <c r="N108" s="8"/>
      <c r="O108" s="137"/>
      <c r="P108" s="8"/>
      <c r="Q108" s="48"/>
      <c r="R108" s="8"/>
      <c r="S108" s="8"/>
      <c r="T108" s="137"/>
      <c r="U108" s="8"/>
      <c r="V108" s="48"/>
      <c r="W108" s="8"/>
      <c r="X108" s="8"/>
      <c r="Y108" s="137"/>
      <c r="Z108" s="8"/>
      <c r="AA108" s="48"/>
      <c r="AB108" s="8"/>
      <c r="AC108" s="8"/>
      <c r="AD108" s="137"/>
      <c r="AE108" s="8"/>
      <c r="AF108" s="48"/>
      <c r="AG108" s="205"/>
      <c r="AH108" s="8"/>
      <c r="AI108" s="137"/>
      <c r="AJ108" s="8"/>
      <c r="AK108" s="48"/>
      <c r="AL108" s="205"/>
      <c r="AM108" s="8"/>
      <c r="AN108" s="137"/>
      <c r="AO108" s="8"/>
      <c r="AP108" s="49"/>
      <c r="AQ108" s="110"/>
      <c r="AR108" s="6"/>
      <c r="AS108" s="110"/>
      <c r="AT108" s="6"/>
      <c r="AU108" s="6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</row>
    <row r="109" spans="1:137" s="36" customFormat="1" ht="15" customHeight="1" x14ac:dyDescent="0.2">
      <c r="A109" s="300" t="s">
        <v>17</v>
      </c>
      <c r="B109" s="300"/>
      <c r="C109" s="301" t="s">
        <v>18</v>
      </c>
      <c r="D109" s="301"/>
      <c r="E109" s="33" t="s">
        <v>19</v>
      </c>
      <c r="F109" s="8"/>
      <c r="G109" s="8"/>
      <c r="H109" s="137"/>
      <c r="I109" s="8"/>
      <c r="J109" s="37"/>
      <c r="K109" s="37"/>
      <c r="L109" s="45"/>
      <c r="M109" s="37"/>
      <c r="N109" s="37"/>
      <c r="O109" s="37"/>
      <c r="P109" s="37"/>
      <c r="Q109" s="45"/>
      <c r="R109" s="37"/>
      <c r="S109" s="37"/>
      <c r="T109" s="37"/>
      <c r="U109" s="37"/>
      <c r="V109" s="45"/>
      <c r="W109" s="37"/>
      <c r="X109" s="37"/>
      <c r="Y109" s="37"/>
      <c r="Z109" s="297" t="s">
        <v>16</v>
      </c>
      <c r="AA109" s="297"/>
      <c r="AB109" s="297"/>
      <c r="AC109" s="297"/>
      <c r="AD109" s="296" t="s">
        <v>28</v>
      </c>
      <c r="AE109" s="296"/>
      <c r="AF109" s="296"/>
      <c r="AG109" s="296"/>
      <c r="AH109" s="296"/>
      <c r="AI109" s="41"/>
      <c r="AJ109" s="41"/>
      <c r="AK109" s="46"/>
      <c r="AL109" s="212"/>
      <c r="AQ109" s="110"/>
      <c r="AR109" s="6"/>
      <c r="AS109" s="110"/>
      <c r="AT109" s="6"/>
      <c r="AU109" s="6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</row>
    <row r="110" spans="1:137" s="36" customFormat="1" ht="15" customHeight="1" x14ac:dyDescent="0.2">
      <c r="A110" s="34">
        <v>1</v>
      </c>
      <c r="B110" s="17" t="s">
        <v>20</v>
      </c>
      <c r="C110" s="317">
        <v>1</v>
      </c>
      <c r="D110" s="317"/>
      <c r="E110" s="34">
        <v>4</v>
      </c>
      <c r="F110" s="8"/>
      <c r="G110" s="8"/>
      <c r="H110" s="137"/>
      <c r="I110" s="8"/>
      <c r="J110" s="38"/>
      <c r="K110" s="38"/>
      <c r="L110" s="45"/>
      <c r="M110" s="38"/>
      <c r="N110" s="38"/>
      <c r="O110" s="38"/>
      <c r="P110" s="38"/>
      <c r="Q110" s="45"/>
      <c r="R110" s="38"/>
      <c r="S110" s="38"/>
      <c r="T110" s="38"/>
      <c r="U110" s="38"/>
      <c r="V110" s="45"/>
      <c r="W110" s="38"/>
      <c r="X110" s="38"/>
      <c r="Y110" s="38"/>
      <c r="Z110" s="297"/>
      <c r="AA110" s="297"/>
      <c r="AB110" s="297"/>
      <c r="AC110" s="297"/>
      <c r="AD110" s="296"/>
      <c r="AE110" s="296"/>
      <c r="AF110" s="296"/>
      <c r="AG110" s="296"/>
      <c r="AH110" s="296"/>
      <c r="AI110" s="41"/>
      <c r="AJ110" s="41"/>
      <c r="AK110" s="46"/>
      <c r="AL110" s="213"/>
      <c r="AQ110" s="110"/>
      <c r="AR110" s="6"/>
      <c r="AS110" s="110"/>
      <c r="AT110" s="6"/>
      <c r="AU110" s="6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</row>
    <row r="111" spans="1:137" s="36" customFormat="1" ht="15" customHeight="1" x14ac:dyDescent="0.2">
      <c r="A111" s="32">
        <v>2</v>
      </c>
      <c r="B111" s="5" t="s">
        <v>21</v>
      </c>
      <c r="C111" s="316">
        <v>1</v>
      </c>
      <c r="D111" s="316"/>
      <c r="E111" s="32">
        <v>2</v>
      </c>
      <c r="F111" s="8"/>
      <c r="G111" s="8"/>
      <c r="H111" s="137"/>
      <c r="I111" s="8"/>
      <c r="J111" s="38"/>
      <c r="K111" s="38"/>
      <c r="L111" s="45"/>
      <c r="M111" s="38"/>
      <c r="N111" s="38"/>
      <c r="O111" s="38"/>
      <c r="P111" s="38"/>
      <c r="Q111" s="45"/>
      <c r="R111" s="38"/>
      <c r="S111" s="38"/>
      <c r="T111" s="38"/>
      <c r="U111" s="38"/>
      <c r="V111" s="45"/>
      <c r="W111" s="38"/>
      <c r="X111" s="38"/>
      <c r="Y111" s="38"/>
      <c r="Z111" s="297"/>
      <c r="AA111" s="297"/>
      <c r="AB111" s="297"/>
      <c r="AC111" s="297"/>
      <c r="AD111" s="296"/>
      <c r="AE111" s="296"/>
      <c r="AF111" s="296"/>
      <c r="AG111" s="296"/>
      <c r="AH111" s="296"/>
      <c r="AI111" s="43"/>
      <c r="AJ111" s="43"/>
      <c r="AK111" s="52"/>
      <c r="AL111" s="206"/>
      <c r="AQ111" s="110"/>
      <c r="AR111" s="6"/>
      <c r="AS111" s="110"/>
      <c r="AT111" s="6"/>
      <c r="AU111" s="6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</row>
    <row r="112" spans="1:137" s="36" customFormat="1" ht="15" customHeight="1" x14ac:dyDescent="0.2">
      <c r="A112" s="16"/>
      <c r="B112" s="16"/>
      <c r="C112" s="16"/>
      <c r="D112" s="16"/>
      <c r="E112" s="16"/>
      <c r="F112" s="8"/>
      <c r="G112" s="8"/>
      <c r="H112" s="137"/>
      <c r="I112" s="8"/>
      <c r="J112" s="16"/>
      <c r="K112" s="16"/>
      <c r="L112" s="49"/>
      <c r="M112" s="16"/>
      <c r="N112" s="16"/>
      <c r="O112" s="16"/>
      <c r="P112" s="16"/>
      <c r="Q112" s="49"/>
      <c r="R112" s="16"/>
      <c r="S112" s="16"/>
      <c r="T112" s="16"/>
      <c r="U112" s="16"/>
      <c r="V112" s="49"/>
      <c r="W112" s="16"/>
      <c r="X112" s="16"/>
      <c r="Y112" s="16"/>
      <c r="Z112" s="298">
        <v>1</v>
      </c>
      <c r="AA112" s="298"/>
      <c r="AB112" s="298"/>
      <c r="AC112" s="298"/>
      <c r="AD112" s="294">
        <v>7</v>
      </c>
      <c r="AE112" s="294"/>
      <c r="AF112" s="294"/>
      <c r="AG112" s="294"/>
      <c r="AH112" s="294"/>
      <c r="AI112" s="44"/>
      <c r="AJ112" s="44"/>
      <c r="AK112" s="52"/>
      <c r="AL112" s="206"/>
      <c r="AQ112" s="110"/>
      <c r="AR112" s="6"/>
      <c r="AS112" s="110"/>
      <c r="AT112" s="6"/>
      <c r="AU112" s="6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</row>
    <row r="113" spans="1:137" s="36" customFormat="1" ht="15" customHeight="1" x14ac:dyDescent="0.2">
      <c r="A113" s="6"/>
      <c r="B113" s="6"/>
      <c r="C113" s="7"/>
      <c r="D113" s="7"/>
      <c r="E113" s="8"/>
      <c r="F113" s="8"/>
      <c r="G113" s="8"/>
      <c r="H113" s="137"/>
      <c r="I113" s="8"/>
      <c r="J113" s="8"/>
      <c r="K113" s="8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42"/>
      <c r="W113" s="42"/>
      <c r="X113" s="42"/>
      <c r="Y113" s="42"/>
      <c r="Z113" s="294">
        <v>2</v>
      </c>
      <c r="AA113" s="294"/>
      <c r="AB113" s="294"/>
      <c r="AC113" s="294"/>
      <c r="AD113" s="294">
        <v>7</v>
      </c>
      <c r="AE113" s="294"/>
      <c r="AF113" s="294"/>
      <c r="AG113" s="294"/>
      <c r="AH113" s="294"/>
      <c r="AI113" s="43"/>
      <c r="AJ113" s="43"/>
      <c r="AK113" s="16"/>
      <c r="AL113" s="214"/>
      <c r="AQ113" s="110"/>
      <c r="AR113" s="6"/>
      <c r="AS113" s="110"/>
      <c r="AT113" s="6"/>
      <c r="AU113" s="6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</row>
    <row r="114" spans="1:137" s="36" customFormat="1" ht="15" customHeight="1" x14ac:dyDescent="0.2">
      <c r="A114" s="13"/>
      <c r="B114" s="13"/>
      <c r="C114" s="236"/>
      <c r="D114" s="236"/>
      <c r="E114" s="205"/>
      <c r="F114" s="205"/>
      <c r="G114" s="205"/>
      <c r="H114" s="205"/>
      <c r="I114" s="205"/>
      <c r="J114" s="205"/>
      <c r="K114" s="205"/>
      <c r="L114" s="214"/>
      <c r="M114" s="214"/>
      <c r="N114" s="214"/>
      <c r="O114" s="214"/>
      <c r="P114" s="214"/>
      <c r="Q114" s="214"/>
      <c r="R114" s="237"/>
      <c r="S114" s="237"/>
      <c r="T114" s="237"/>
      <c r="U114" s="237"/>
      <c r="V114" s="238"/>
      <c r="W114" s="238"/>
      <c r="X114" s="238"/>
      <c r="Y114" s="238"/>
      <c r="Z114" s="294">
        <v>3</v>
      </c>
      <c r="AA114" s="294"/>
      <c r="AB114" s="294"/>
      <c r="AC114" s="294"/>
      <c r="AD114" s="294">
        <v>12</v>
      </c>
      <c r="AE114" s="294"/>
      <c r="AF114" s="294"/>
      <c r="AG114" s="294"/>
      <c r="AH114" s="294"/>
      <c r="AI114" s="207"/>
      <c r="AJ114" s="206"/>
      <c r="AK114" s="214"/>
      <c r="AL114" s="214"/>
      <c r="AQ114" s="20"/>
      <c r="AR114" s="13"/>
      <c r="AS114" s="20"/>
      <c r="AT114" s="13"/>
      <c r="AU114" s="6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</row>
    <row r="115" spans="1:137" s="36" customFormat="1" ht="15" customHeight="1" x14ac:dyDescent="0.2">
      <c r="A115" s="13"/>
      <c r="B115" s="13"/>
      <c r="C115" s="236"/>
      <c r="D115" s="236"/>
      <c r="E115" s="205"/>
      <c r="F115" s="205"/>
      <c r="G115" s="205"/>
      <c r="H115" s="205"/>
      <c r="I115" s="205"/>
      <c r="J115" s="205"/>
      <c r="K115" s="205"/>
      <c r="L115" s="214"/>
      <c r="M115" s="214"/>
      <c r="N115" s="214"/>
      <c r="O115" s="214"/>
      <c r="P115" s="214"/>
      <c r="Q115" s="214"/>
      <c r="R115" s="237"/>
      <c r="S115" s="237"/>
      <c r="T115" s="237"/>
      <c r="U115" s="237"/>
      <c r="V115" s="238"/>
      <c r="W115" s="238"/>
      <c r="X115" s="238"/>
      <c r="Y115" s="238"/>
      <c r="Z115" s="294">
        <v>4</v>
      </c>
      <c r="AA115" s="294"/>
      <c r="AB115" s="294"/>
      <c r="AC115" s="294"/>
      <c r="AD115" s="294">
        <v>12</v>
      </c>
      <c r="AE115" s="294"/>
      <c r="AF115" s="294"/>
      <c r="AG115" s="294"/>
      <c r="AH115" s="294"/>
      <c r="AI115" s="207"/>
      <c r="AJ115" s="206"/>
      <c r="AK115" s="214"/>
      <c r="AL115" s="214"/>
      <c r="AQ115" s="20"/>
      <c r="AR115" s="13"/>
      <c r="AS115" s="20"/>
      <c r="AT115" s="13"/>
      <c r="AU115" s="6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</row>
    <row r="116" spans="1:137" s="36" customFormat="1" x14ac:dyDescent="0.2">
      <c r="A116" s="13"/>
      <c r="B116" s="13"/>
      <c r="C116" s="236"/>
      <c r="D116" s="236"/>
      <c r="E116" s="205"/>
      <c r="F116" s="205"/>
      <c r="G116" s="205"/>
      <c r="H116" s="205"/>
      <c r="I116" s="205"/>
      <c r="J116" s="205"/>
      <c r="K116" s="205"/>
      <c r="L116" s="239"/>
      <c r="M116" s="205"/>
      <c r="N116" s="209"/>
      <c r="O116" s="209"/>
      <c r="P116" s="209"/>
      <c r="Q116" s="240"/>
      <c r="R116" s="208"/>
      <c r="S116" s="208"/>
      <c r="T116" s="208"/>
      <c r="U116" s="208"/>
      <c r="V116" s="240"/>
      <c r="W116" s="208"/>
      <c r="X116" s="208"/>
      <c r="Y116" s="208"/>
      <c r="Z116" s="323">
        <v>5</v>
      </c>
      <c r="AA116" s="324"/>
      <c r="AB116" s="324"/>
      <c r="AC116" s="325"/>
      <c r="AD116" s="323">
        <v>12</v>
      </c>
      <c r="AE116" s="324"/>
      <c r="AF116" s="324"/>
      <c r="AG116" s="324"/>
      <c r="AH116" s="325"/>
      <c r="AI116" s="208"/>
      <c r="AJ116" s="209"/>
      <c r="AK116" s="240"/>
      <c r="AL116" s="209"/>
      <c r="AQ116" s="20"/>
      <c r="AR116" s="13"/>
      <c r="AS116" s="20"/>
      <c r="AT116" s="13"/>
      <c r="AU116" s="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</row>
    <row r="117" spans="1:137" s="36" customFormat="1" x14ac:dyDescent="0.2">
      <c r="A117" s="13"/>
      <c r="B117" s="13"/>
      <c r="C117" s="236"/>
      <c r="D117" s="236"/>
      <c r="E117" s="205"/>
      <c r="F117" s="205"/>
      <c r="G117" s="205"/>
      <c r="H117" s="205"/>
      <c r="I117" s="205"/>
      <c r="J117" s="205"/>
      <c r="K117" s="205"/>
      <c r="L117" s="239"/>
      <c r="M117" s="205"/>
      <c r="N117" s="209"/>
      <c r="O117" s="209"/>
      <c r="P117" s="209"/>
      <c r="Q117" s="240"/>
      <c r="R117" s="209"/>
      <c r="S117" s="209"/>
      <c r="T117" s="209"/>
      <c r="U117" s="209"/>
      <c r="V117" s="240"/>
      <c r="W117" s="209"/>
      <c r="X117" s="209"/>
      <c r="Y117" s="209"/>
      <c r="Z117" s="323">
        <v>6</v>
      </c>
      <c r="AA117" s="324"/>
      <c r="AB117" s="324"/>
      <c r="AC117" s="325"/>
      <c r="AD117" s="323">
        <v>0</v>
      </c>
      <c r="AE117" s="324"/>
      <c r="AF117" s="324"/>
      <c r="AG117" s="324"/>
      <c r="AH117" s="325"/>
      <c r="AI117" s="209"/>
      <c r="AJ117" s="209"/>
      <c r="AK117" s="240"/>
      <c r="AL117" s="209"/>
      <c r="AQ117" s="20"/>
      <c r="AR117" s="13"/>
      <c r="AS117" s="20"/>
      <c r="AT117" s="13"/>
      <c r="AU117" s="6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</row>
    <row r="118" spans="1:137" s="6" customFormat="1" x14ac:dyDescent="0.2">
      <c r="A118" s="13"/>
      <c r="B118" s="13"/>
      <c r="C118" s="236"/>
      <c r="D118" s="236"/>
      <c r="E118" s="205"/>
      <c r="F118" s="205"/>
      <c r="G118" s="205"/>
      <c r="H118" s="205"/>
      <c r="I118" s="205"/>
      <c r="J118" s="205"/>
      <c r="K118" s="205"/>
      <c r="L118" s="239"/>
      <c r="M118" s="205"/>
      <c r="N118" s="205"/>
      <c r="O118" s="205"/>
      <c r="P118" s="205"/>
      <c r="Q118" s="239"/>
      <c r="R118" s="205"/>
      <c r="S118" s="205"/>
      <c r="T118" s="205"/>
      <c r="U118" s="205"/>
      <c r="V118" s="239"/>
      <c r="W118" s="205"/>
      <c r="X118" s="205"/>
      <c r="Y118" s="205"/>
      <c r="Z118" s="205"/>
      <c r="AA118" s="239"/>
      <c r="AB118" s="205"/>
      <c r="AC118" s="205"/>
      <c r="AD118" s="205"/>
      <c r="AE118" s="205"/>
      <c r="AF118" s="239"/>
      <c r="AG118" s="205"/>
      <c r="AH118" s="205"/>
      <c r="AI118" s="205"/>
      <c r="AJ118" s="205"/>
      <c r="AK118" s="239"/>
      <c r="AL118" s="205"/>
      <c r="AM118" s="205"/>
      <c r="AN118" s="205"/>
      <c r="AO118" s="205"/>
      <c r="AP118" s="239"/>
      <c r="AQ118" s="20"/>
      <c r="AR118" s="13"/>
      <c r="AS118" s="20"/>
      <c r="AT118" s="13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</row>
    <row r="119" spans="1:137" s="6" customFormat="1" x14ac:dyDescent="0.2">
      <c r="A119" s="13"/>
      <c r="B119" s="13"/>
      <c r="C119" s="236"/>
      <c r="D119" s="236"/>
      <c r="E119" s="205"/>
      <c r="F119" s="205"/>
      <c r="G119" s="205"/>
      <c r="H119" s="205"/>
      <c r="I119" s="205"/>
      <c r="J119" s="205"/>
      <c r="K119" s="205"/>
      <c r="L119" s="239"/>
      <c r="M119" s="205"/>
      <c r="N119" s="205"/>
      <c r="O119" s="205"/>
      <c r="P119" s="205"/>
      <c r="Q119" s="239"/>
      <c r="R119" s="205"/>
      <c r="S119" s="205"/>
      <c r="T119" s="205"/>
      <c r="U119" s="205"/>
      <c r="V119" s="239"/>
      <c r="W119" s="205"/>
      <c r="X119" s="205"/>
      <c r="Y119" s="205"/>
      <c r="Z119" s="205"/>
      <c r="AA119" s="239"/>
      <c r="AB119" s="205"/>
      <c r="AC119" s="205"/>
      <c r="AD119" s="205"/>
      <c r="AE119" s="205"/>
      <c r="AF119" s="239"/>
      <c r="AG119" s="205"/>
      <c r="AH119" s="205"/>
      <c r="AI119" s="205"/>
      <c r="AJ119" s="205"/>
      <c r="AK119" s="239"/>
      <c r="AL119" s="205"/>
      <c r="AM119" s="205"/>
      <c r="AN119" s="205"/>
      <c r="AO119" s="205"/>
      <c r="AP119" s="239"/>
      <c r="AQ119" s="210"/>
      <c r="AR119" s="210"/>
      <c r="AS119" s="210"/>
      <c r="AT119" s="210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</row>
    <row r="120" spans="1:137" s="6" customFormat="1" x14ac:dyDescent="0.2">
      <c r="C120" s="7"/>
      <c r="D120" s="7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 s="210"/>
      <c r="AH120"/>
      <c r="AI120"/>
      <c r="AJ120"/>
      <c r="AK120"/>
      <c r="AL120" s="21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</row>
    <row r="121" spans="1:137" s="6" customFormat="1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210"/>
      <c r="AH121"/>
      <c r="AI121"/>
      <c r="AJ121"/>
      <c r="AK121"/>
      <c r="AL121" s="210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</row>
    <row r="122" spans="1:137" x14ac:dyDescent="0.2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210"/>
      <c r="AH122"/>
      <c r="AI122"/>
      <c r="AJ122"/>
      <c r="AK122"/>
      <c r="AL122" s="210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</row>
    <row r="123" spans="1:137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210"/>
      <c r="AH123"/>
      <c r="AI123"/>
      <c r="AJ123"/>
      <c r="AK123"/>
      <c r="AL123" s="210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</row>
    <row r="124" spans="1:137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210"/>
      <c r="AH124"/>
      <c r="AI124"/>
      <c r="AJ124"/>
      <c r="AK124"/>
      <c r="AL124" s="210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</row>
    <row r="125" spans="1:137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210"/>
      <c r="AH125"/>
      <c r="AI125"/>
      <c r="AJ125"/>
      <c r="AK125"/>
      <c r="AL125" s="210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</row>
    <row r="126" spans="1:137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210"/>
      <c r="AH126"/>
      <c r="AI126"/>
      <c r="AJ126"/>
      <c r="AK126"/>
      <c r="AL126" s="210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</row>
    <row r="127" spans="1:137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210"/>
      <c r="AH127"/>
      <c r="AI127"/>
      <c r="AJ127"/>
      <c r="AK127"/>
      <c r="AL127" s="210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</row>
    <row r="128" spans="1:137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210"/>
      <c r="AH128"/>
      <c r="AI128"/>
      <c r="AJ128"/>
      <c r="AK128"/>
      <c r="AL128" s="210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</row>
    <row r="129" spans="2:64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210"/>
      <c r="AH129"/>
      <c r="AI129"/>
      <c r="AJ129"/>
      <c r="AK129"/>
      <c r="AL129" s="210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</row>
    <row r="130" spans="2:64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210"/>
      <c r="AH130"/>
      <c r="AI130"/>
      <c r="AJ130"/>
      <c r="AK130"/>
      <c r="AL130" s="21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</row>
    <row r="131" spans="2:64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210"/>
      <c r="AH131"/>
      <c r="AI131"/>
      <c r="AJ131"/>
      <c r="AK131"/>
      <c r="AL131" s="210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</row>
    <row r="132" spans="2:64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210"/>
      <c r="AH132"/>
      <c r="AI132"/>
      <c r="AJ132"/>
      <c r="AK132"/>
      <c r="AL132" s="210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</row>
    <row r="133" spans="2:64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210"/>
      <c r="AH133"/>
      <c r="AI133"/>
      <c r="AJ133"/>
      <c r="AK133"/>
      <c r="AL133" s="210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</row>
    <row r="134" spans="2:64" x14ac:dyDescent="0.2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210"/>
      <c r="AH134"/>
      <c r="AI134"/>
      <c r="AJ134"/>
      <c r="AK134"/>
      <c r="AL134" s="210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</row>
    <row r="135" spans="2:64" x14ac:dyDescent="0.2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210"/>
      <c r="AH135"/>
      <c r="AI135"/>
      <c r="AJ135"/>
      <c r="AK135"/>
      <c r="AL135" s="210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</row>
    <row r="136" spans="2:64" x14ac:dyDescent="0.2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210"/>
      <c r="AH136"/>
      <c r="AI136"/>
      <c r="AJ136"/>
      <c r="AK136"/>
      <c r="AL136" s="210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</row>
    <row r="137" spans="2:64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210"/>
      <c r="AH137"/>
      <c r="AI137"/>
      <c r="AJ137"/>
      <c r="AK137"/>
      <c r="AL137" s="210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</row>
    <row r="138" spans="2:64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210"/>
      <c r="AH138"/>
      <c r="AI138"/>
      <c r="AJ138"/>
      <c r="AK138"/>
      <c r="AL138" s="210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</row>
    <row r="139" spans="2:64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210"/>
      <c r="AH139"/>
      <c r="AI139"/>
      <c r="AJ139"/>
      <c r="AK139"/>
      <c r="AL139" s="210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</row>
    <row r="140" spans="2:64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210"/>
      <c r="AH140"/>
      <c r="AI140"/>
      <c r="AJ140"/>
      <c r="AK140"/>
      <c r="AL140" s="21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</row>
    <row r="141" spans="2:64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 s="210"/>
      <c r="AH141"/>
      <c r="AI141"/>
      <c r="AJ141"/>
      <c r="AK141"/>
      <c r="AL141" s="210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</row>
    <row r="142" spans="2:64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 s="210"/>
      <c r="AH142"/>
      <c r="AI142"/>
      <c r="AJ142"/>
      <c r="AK142"/>
      <c r="AL142" s="210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</row>
    <row r="143" spans="2:64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 s="210"/>
      <c r="AH143"/>
      <c r="AI143"/>
      <c r="AJ143"/>
      <c r="AK143"/>
      <c r="AL143" s="210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</row>
    <row r="144" spans="2:64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 s="210"/>
      <c r="AH144"/>
      <c r="AI144"/>
      <c r="AJ144"/>
      <c r="AK144"/>
      <c r="AL144" s="210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</row>
    <row r="145" spans="2:64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 s="210"/>
      <c r="AH145"/>
      <c r="AI145"/>
      <c r="AJ145"/>
      <c r="AK145"/>
      <c r="AL145" s="210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</row>
    <row r="146" spans="2:64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 s="210"/>
      <c r="AH146"/>
      <c r="AI146"/>
      <c r="AJ146"/>
      <c r="AK146"/>
      <c r="AL146" s="210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</row>
    <row r="147" spans="2:64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 s="210"/>
      <c r="AH147"/>
      <c r="AI147"/>
      <c r="AJ147"/>
      <c r="AK147"/>
      <c r="AL147" s="210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</row>
    <row r="148" spans="2:64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 s="210"/>
      <c r="AH148"/>
      <c r="AI148"/>
      <c r="AJ148"/>
      <c r="AK148"/>
      <c r="AL148" s="210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</row>
    <row r="149" spans="2:64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 s="210"/>
      <c r="AH149"/>
      <c r="AI149"/>
      <c r="AJ149"/>
      <c r="AK149"/>
      <c r="AL149" s="210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</row>
    <row r="150" spans="2:64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 s="210"/>
      <c r="AH150"/>
      <c r="AI150"/>
      <c r="AJ150"/>
      <c r="AK150"/>
      <c r="AL150" s="21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</row>
    <row r="151" spans="2:64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 s="210"/>
      <c r="AH151"/>
      <c r="AI151"/>
      <c r="AJ151"/>
      <c r="AK151"/>
      <c r="AL151" s="210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</row>
    <row r="152" spans="2:64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 s="210"/>
      <c r="AH152"/>
      <c r="AI152"/>
      <c r="AJ152"/>
      <c r="AK152"/>
      <c r="AL152" s="210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</row>
    <row r="153" spans="2:64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 s="210"/>
      <c r="AH153"/>
      <c r="AI153"/>
      <c r="AJ153"/>
      <c r="AK153"/>
      <c r="AL153" s="210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</row>
    <row r="154" spans="2:64" x14ac:dyDescent="0.2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 s="210"/>
      <c r="AH154"/>
      <c r="AI154"/>
      <c r="AJ154"/>
      <c r="AK154"/>
      <c r="AL154" s="210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</row>
    <row r="155" spans="2:64" x14ac:dyDescent="0.2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 s="210"/>
      <c r="AH155"/>
      <c r="AI155"/>
      <c r="AJ155"/>
      <c r="AK155"/>
      <c r="AL155" s="210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</row>
    <row r="156" spans="2:64" x14ac:dyDescent="0.2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 s="210"/>
      <c r="AH156"/>
      <c r="AI156"/>
      <c r="AJ156"/>
      <c r="AK156"/>
      <c r="AL156" s="210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</row>
    <row r="157" spans="2:64" x14ac:dyDescent="0.2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 s="210"/>
      <c r="AH157"/>
      <c r="AI157"/>
      <c r="AJ157"/>
      <c r="AK157"/>
      <c r="AL157" s="210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</row>
    <row r="158" spans="2:64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 s="210"/>
      <c r="AH158"/>
      <c r="AI158"/>
      <c r="AJ158"/>
      <c r="AK158"/>
      <c r="AL158" s="210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</row>
    <row r="159" spans="2:64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 s="210"/>
      <c r="AH159"/>
      <c r="AI159"/>
      <c r="AJ159"/>
      <c r="AK159"/>
      <c r="AL159" s="210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</row>
    <row r="160" spans="2:64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 s="210"/>
      <c r="AH160"/>
      <c r="AI160"/>
      <c r="AJ160"/>
      <c r="AK160"/>
      <c r="AL160" s="21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</row>
    <row r="161" spans="2:64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 s="210"/>
      <c r="AH161"/>
      <c r="AI161"/>
      <c r="AJ161"/>
      <c r="AK161"/>
      <c r="AL161" s="210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</row>
    <row r="162" spans="2:64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 s="210"/>
      <c r="AH162"/>
      <c r="AI162"/>
      <c r="AJ162"/>
      <c r="AK162"/>
      <c r="AL162" s="210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</row>
    <row r="163" spans="2:64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 s="210"/>
      <c r="AH163"/>
      <c r="AI163"/>
      <c r="AJ163"/>
      <c r="AK163"/>
      <c r="AL163" s="210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</row>
    <row r="164" spans="2:64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 s="210"/>
      <c r="AH164"/>
      <c r="AI164"/>
      <c r="AJ164"/>
      <c r="AK164"/>
      <c r="AL164" s="210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</row>
    <row r="165" spans="2:64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 s="210"/>
      <c r="AH165"/>
      <c r="AI165"/>
      <c r="AJ165"/>
      <c r="AK165"/>
      <c r="AL165" s="210"/>
      <c r="AM165"/>
      <c r="AN165"/>
      <c r="AO165"/>
      <c r="AP165"/>
      <c r="AQ165"/>
      <c r="AR165"/>
      <c r="AS165"/>
    </row>
    <row r="166" spans="2:64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 s="210"/>
      <c r="AH166"/>
      <c r="AI166"/>
      <c r="AJ166"/>
      <c r="AK166"/>
      <c r="AL166" s="210"/>
      <c r="AM166"/>
      <c r="AN166"/>
      <c r="AO166"/>
      <c r="AP166"/>
      <c r="AQ166"/>
      <c r="AR166"/>
      <c r="AS166"/>
    </row>
    <row r="167" spans="2:64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 s="210"/>
      <c r="AH167"/>
      <c r="AI167"/>
      <c r="AJ167"/>
      <c r="AK167"/>
      <c r="AL167" s="210"/>
      <c r="AM167"/>
      <c r="AN167"/>
      <c r="AO167"/>
      <c r="AP167"/>
      <c r="AQ167"/>
      <c r="AR167"/>
      <c r="AS167"/>
    </row>
    <row r="168" spans="2:64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 s="210"/>
      <c r="AH168"/>
      <c r="AI168"/>
      <c r="AJ168"/>
      <c r="AK168"/>
      <c r="AL168" s="210"/>
      <c r="AM168"/>
      <c r="AN168"/>
      <c r="AO168"/>
      <c r="AP168"/>
      <c r="AQ168"/>
      <c r="AR168"/>
      <c r="AS168"/>
    </row>
    <row r="169" spans="2:64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 s="210"/>
      <c r="AH169"/>
      <c r="AI169"/>
      <c r="AJ169"/>
      <c r="AK169"/>
      <c r="AL169" s="210"/>
      <c r="AM169"/>
      <c r="AN169"/>
      <c r="AO169"/>
      <c r="AP169"/>
      <c r="AQ169"/>
      <c r="AR169"/>
      <c r="AS169"/>
    </row>
    <row r="170" spans="2:64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 s="210"/>
      <c r="AH170"/>
      <c r="AI170"/>
      <c r="AJ170"/>
      <c r="AK170"/>
      <c r="AL170" s="210"/>
      <c r="AM170"/>
      <c r="AN170"/>
      <c r="AO170"/>
      <c r="AP170"/>
      <c r="AQ170"/>
      <c r="AR170"/>
      <c r="AS170"/>
    </row>
    <row r="171" spans="2:64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 s="210"/>
      <c r="AH171"/>
      <c r="AI171"/>
      <c r="AJ171"/>
      <c r="AK171"/>
      <c r="AL171" s="210"/>
      <c r="AM171"/>
      <c r="AN171"/>
      <c r="AO171"/>
      <c r="AP171"/>
      <c r="AQ171"/>
      <c r="AR171"/>
      <c r="AS171"/>
    </row>
    <row r="172" spans="2:64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 s="210"/>
      <c r="AH172"/>
      <c r="AI172"/>
      <c r="AJ172"/>
      <c r="AK172"/>
      <c r="AL172" s="210"/>
      <c r="AM172"/>
      <c r="AN172"/>
      <c r="AO172"/>
      <c r="AP172"/>
      <c r="AQ172"/>
      <c r="AR172"/>
      <c r="AS172"/>
    </row>
    <row r="173" spans="2:64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 s="210"/>
      <c r="AH173"/>
      <c r="AI173"/>
      <c r="AJ173"/>
      <c r="AK173"/>
      <c r="AL173" s="210"/>
      <c r="AM173"/>
      <c r="AN173"/>
      <c r="AO173"/>
      <c r="AP173"/>
      <c r="AQ173"/>
      <c r="AR173"/>
      <c r="AS173"/>
    </row>
    <row r="174" spans="2:64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 s="210"/>
      <c r="AH174"/>
      <c r="AI174"/>
      <c r="AJ174"/>
      <c r="AK174"/>
      <c r="AL174" s="210"/>
      <c r="AM174"/>
      <c r="AN174"/>
      <c r="AO174"/>
      <c r="AP174"/>
      <c r="AQ174"/>
      <c r="AR174"/>
      <c r="AS174"/>
    </row>
    <row r="175" spans="2:64" x14ac:dyDescent="0.2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 s="210"/>
      <c r="AH175"/>
      <c r="AI175"/>
      <c r="AJ175"/>
      <c r="AK175"/>
      <c r="AL175" s="210"/>
      <c r="AM175"/>
      <c r="AN175"/>
      <c r="AO175"/>
      <c r="AP175"/>
      <c r="AQ175"/>
      <c r="AR175"/>
      <c r="AS175"/>
    </row>
    <row r="176" spans="2:64" x14ac:dyDescent="0.2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 s="210"/>
      <c r="AH176"/>
      <c r="AI176"/>
      <c r="AJ176"/>
      <c r="AK176"/>
      <c r="AL176" s="210"/>
      <c r="AM176"/>
      <c r="AN176"/>
      <c r="AO176"/>
      <c r="AP176"/>
      <c r="AQ176"/>
      <c r="AR176"/>
      <c r="AS176"/>
    </row>
    <row r="177" spans="2:45" x14ac:dyDescent="0.2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 s="210"/>
      <c r="AH177"/>
      <c r="AI177"/>
      <c r="AJ177"/>
      <c r="AK177"/>
      <c r="AL177" s="210"/>
      <c r="AM177"/>
      <c r="AN177"/>
      <c r="AO177"/>
      <c r="AP177"/>
      <c r="AQ177"/>
      <c r="AR177"/>
      <c r="AS177"/>
    </row>
    <row r="178" spans="2:45" x14ac:dyDescent="0.2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 s="210"/>
      <c r="AH178"/>
      <c r="AI178"/>
      <c r="AJ178"/>
      <c r="AK178"/>
      <c r="AL178" s="210"/>
      <c r="AM178"/>
      <c r="AN178"/>
      <c r="AO178"/>
      <c r="AP178"/>
      <c r="AQ178"/>
      <c r="AR178"/>
      <c r="AS178"/>
    </row>
    <row r="179" spans="2:45" x14ac:dyDescent="0.2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 s="210"/>
      <c r="AH179"/>
      <c r="AI179"/>
      <c r="AJ179"/>
      <c r="AK179"/>
      <c r="AL179" s="210"/>
      <c r="AM179"/>
      <c r="AN179"/>
      <c r="AO179"/>
      <c r="AP179"/>
      <c r="AQ179"/>
      <c r="AR179"/>
      <c r="AS179"/>
    </row>
    <row r="180" spans="2:45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 s="210"/>
      <c r="AH180"/>
      <c r="AI180"/>
      <c r="AJ180"/>
      <c r="AK180"/>
      <c r="AL180" s="210"/>
      <c r="AM180"/>
      <c r="AN180"/>
      <c r="AO180"/>
      <c r="AP180"/>
      <c r="AQ180"/>
      <c r="AR180"/>
      <c r="AS180"/>
    </row>
    <row r="181" spans="2:45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 s="210"/>
      <c r="AH181"/>
      <c r="AI181"/>
      <c r="AJ181"/>
      <c r="AK181"/>
      <c r="AL181" s="210"/>
      <c r="AM181"/>
      <c r="AN181"/>
      <c r="AO181"/>
      <c r="AP181"/>
      <c r="AQ181"/>
      <c r="AR181"/>
      <c r="AS181"/>
    </row>
    <row r="182" spans="2:45" x14ac:dyDescent="0.2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 s="210"/>
      <c r="AH182"/>
      <c r="AI182"/>
      <c r="AJ182"/>
      <c r="AK182"/>
      <c r="AL182" s="210"/>
      <c r="AM182"/>
      <c r="AN182"/>
      <c r="AO182"/>
      <c r="AP182"/>
      <c r="AQ182"/>
      <c r="AR182"/>
      <c r="AS182"/>
    </row>
    <row r="183" spans="2:45" x14ac:dyDescent="0.2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 s="210"/>
      <c r="AH183"/>
      <c r="AI183"/>
      <c r="AJ183"/>
      <c r="AK183"/>
      <c r="AL183" s="210"/>
      <c r="AM183"/>
      <c r="AN183"/>
      <c r="AO183"/>
      <c r="AP183"/>
      <c r="AQ183"/>
      <c r="AR183"/>
      <c r="AS183"/>
    </row>
    <row r="184" spans="2:45" x14ac:dyDescent="0.2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 s="210"/>
      <c r="AH184"/>
      <c r="AI184"/>
      <c r="AJ184"/>
      <c r="AK184"/>
      <c r="AL184" s="210"/>
      <c r="AM184"/>
      <c r="AN184"/>
      <c r="AO184"/>
      <c r="AP184"/>
      <c r="AQ184"/>
      <c r="AR184"/>
      <c r="AS184"/>
    </row>
    <row r="185" spans="2:45" x14ac:dyDescent="0.2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 s="210"/>
      <c r="AH185"/>
      <c r="AI185"/>
      <c r="AJ185"/>
      <c r="AK185"/>
      <c r="AL185" s="210"/>
      <c r="AM185"/>
      <c r="AN185"/>
      <c r="AO185"/>
      <c r="AP185"/>
      <c r="AQ185"/>
      <c r="AR185"/>
      <c r="AS185"/>
    </row>
    <row r="186" spans="2:45" x14ac:dyDescent="0.2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 s="210"/>
      <c r="AH186"/>
      <c r="AI186"/>
      <c r="AJ186"/>
      <c r="AK186"/>
      <c r="AL186" s="210"/>
      <c r="AM186"/>
      <c r="AN186"/>
      <c r="AO186"/>
      <c r="AP186"/>
      <c r="AQ186"/>
      <c r="AR186"/>
      <c r="AS186"/>
    </row>
    <row r="187" spans="2:45" x14ac:dyDescent="0.2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 s="210"/>
      <c r="AH187"/>
      <c r="AI187"/>
      <c r="AJ187"/>
      <c r="AK187"/>
      <c r="AL187" s="210"/>
      <c r="AM187"/>
      <c r="AN187"/>
      <c r="AO187"/>
      <c r="AP187"/>
      <c r="AQ187"/>
      <c r="AR187"/>
      <c r="AS187"/>
    </row>
    <row r="188" spans="2:45" x14ac:dyDescent="0.2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 s="210"/>
      <c r="AH188"/>
      <c r="AI188"/>
      <c r="AJ188"/>
      <c r="AK188"/>
      <c r="AL188" s="210"/>
      <c r="AM188"/>
      <c r="AN188"/>
      <c r="AO188"/>
      <c r="AP188"/>
      <c r="AQ188"/>
      <c r="AR188"/>
      <c r="AS188"/>
    </row>
    <row r="189" spans="2:45" x14ac:dyDescent="0.2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 s="210"/>
      <c r="AH189"/>
      <c r="AI189"/>
      <c r="AJ189"/>
      <c r="AK189"/>
      <c r="AL189" s="210"/>
      <c r="AM189"/>
      <c r="AN189"/>
      <c r="AO189"/>
      <c r="AP189"/>
      <c r="AQ189"/>
      <c r="AR189"/>
      <c r="AS189"/>
    </row>
    <row r="190" spans="2:45" x14ac:dyDescent="0.2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 s="210"/>
      <c r="AH190"/>
      <c r="AI190"/>
      <c r="AJ190"/>
      <c r="AK190"/>
      <c r="AL190" s="210"/>
      <c r="AM190"/>
      <c r="AN190"/>
      <c r="AO190"/>
      <c r="AP190"/>
      <c r="AQ190"/>
      <c r="AR190"/>
      <c r="AS190"/>
    </row>
    <row r="191" spans="2:45" x14ac:dyDescent="0.2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 s="210"/>
      <c r="AH191"/>
      <c r="AI191"/>
      <c r="AJ191"/>
      <c r="AK191"/>
      <c r="AL191" s="210"/>
      <c r="AM191"/>
      <c r="AN191"/>
      <c r="AO191"/>
      <c r="AP191"/>
      <c r="AQ191"/>
      <c r="AR191"/>
      <c r="AS191"/>
    </row>
    <row r="192" spans="2:45" x14ac:dyDescent="0.2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 s="210"/>
      <c r="AH192"/>
      <c r="AI192"/>
      <c r="AJ192"/>
      <c r="AK192"/>
      <c r="AL192" s="210"/>
      <c r="AM192"/>
      <c r="AN192"/>
      <c r="AO192"/>
      <c r="AP192"/>
      <c r="AQ192"/>
      <c r="AR192"/>
      <c r="AS192"/>
    </row>
    <row r="193" spans="2:45" x14ac:dyDescent="0.2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 s="210"/>
      <c r="AH193"/>
      <c r="AI193"/>
      <c r="AJ193"/>
      <c r="AK193"/>
      <c r="AL193" s="210"/>
      <c r="AM193"/>
      <c r="AN193"/>
      <c r="AO193"/>
      <c r="AP193"/>
      <c r="AQ193"/>
      <c r="AR193"/>
      <c r="AS193"/>
    </row>
    <row r="194" spans="2:45" x14ac:dyDescent="0.2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 s="210"/>
      <c r="AH194"/>
      <c r="AI194"/>
      <c r="AJ194"/>
      <c r="AK194"/>
      <c r="AL194" s="210"/>
      <c r="AM194"/>
      <c r="AN194"/>
      <c r="AO194"/>
      <c r="AP194"/>
      <c r="AQ194"/>
      <c r="AR194"/>
      <c r="AS194"/>
    </row>
    <row r="195" spans="2:45" x14ac:dyDescent="0.2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 s="210"/>
      <c r="AH195"/>
      <c r="AI195"/>
      <c r="AJ195"/>
      <c r="AK195"/>
      <c r="AL195" s="210"/>
      <c r="AM195"/>
      <c r="AN195"/>
      <c r="AO195"/>
      <c r="AP195"/>
      <c r="AQ195"/>
      <c r="AR195"/>
      <c r="AS195"/>
    </row>
    <row r="196" spans="2:45" x14ac:dyDescent="0.2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 s="210"/>
      <c r="AH196"/>
      <c r="AI196"/>
      <c r="AJ196"/>
      <c r="AK196"/>
      <c r="AL196" s="210"/>
      <c r="AM196"/>
      <c r="AN196"/>
      <c r="AO196"/>
      <c r="AP196"/>
      <c r="AQ196"/>
      <c r="AR196"/>
      <c r="AS196"/>
    </row>
    <row r="197" spans="2:45" x14ac:dyDescent="0.2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 s="210"/>
      <c r="AH197"/>
      <c r="AI197"/>
      <c r="AJ197"/>
      <c r="AK197"/>
      <c r="AL197" s="210"/>
      <c r="AM197"/>
      <c r="AN197"/>
      <c r="AO197"/>
      <c r="AP197"/>
      <c r="AQ197"/>
      <c r="AR197"/>
      <c r="AS197"/>
    </row>
    <row r="198" spans="2:45" x14ac:dyDescent="0.2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 s="210"/>
      <c r="AH198"/>
      <c r="AI198"/>
      <c r="AJ198"/>
      <c r="AK198"/>
      <c r="AL198" s="210"/>
      <c r="AM198"/>
      <c r="AN198"/>
      <c r="AO198"/>
      <c r="AP198"/>
      <c r="AQ198"/>
      <c r="AR198"/>
      <c r="AS198"/>
    </row>
    <row r="199" spans="2:45" x14ac:dyDescent="0.2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 s="210"/>
      <c r="AH199"/>
      <c r="AI199"/>
      <c r="AJ199"/>
      <c r="AK199"/>
      <c r="AL199" s="210"/>
      <c r="AM199"/>
      <c r="AN199"/>
      <c r="AO199"/>
      <c r="AP199"/>
      <c r="AQ199"/>
      <c r="AR199"/>
      <c r="AS199"/>
    </row>
    <row r="200" spans="2:45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 s="210"/>
      <c r="AH200"/>
      <c r="AI200"/>
      <c r="AJ200"/>
      <c r="AK200"/>
      <c r="AL200" s="210"/>
      <c r="AM200"/>
      <c r="AN200"/>
      <c r="AO200"/>
      <c r="AP200"/>
      <c r="AQ200"/>
      <c r="AR200"/>
      <c r="AS200"/>
    </row>
    <row r="201" spans="2:45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 s="210"/>
      <c r="AH201"/>
      <c r="AI201"/>
      <c r="AJ201"/>
      <c r="AK201"/>
      <c r="AL201" s="210"/>
      <c r="AM201"/>
      <c r="AN201"/>
      <c r="AO201"/>
      <c r="AP201"/>
      <c r="AQ201"/>
      <c r="AR201"/>
      <c r="AS201"/>
    </row>
    <row r="202" spans="2:45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 s="210"/>
      <c r="AH202"/>
      <c r="AI202"/>
      <c r="AJ202"/>
      <c r="AK202"/>
      <c r="AL202" s="210"/>
      <c r="AM202"/>
      <c r="AN202"/>
      <c r="AO202"/>
      <c r="AP202"/>
      <c r="AQ202"/>
      <c r="AR202"/>
      <c r="AS202"/>
    </row>
    <row r="203" spans="2:45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 s="210"/>
      <c r="AH203"/>
      <c r="AI203"/>
      <c r="AJ203"/>
      <c r="AK203"/>
      <c r="AL203" s="210"/>
      <c r="AM203"/>
      <c r="AN203"/>
      <c r="AO203"/>
      <c r="AP203"/>
      <c r="AQ203"/>
      <c r="AR203"/>
      <c r="AS203"/>
    </row>
    <row r="204" spans="2:45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 s="210"/>
      <c r="AH204"/>
      <c r="AI204"/>
      <c r="AJ204"/>
      <c r="AK204"/>
      <c r="AL204" s="210"/>
      <c r="AM204"/>
      <c r="AN204"/>
      <c r="AO204"/>
      <c r="AP204"/>
      <c r="AQ204"/>
      <c r="AR204"/>
      <c r="AS204"/>
    </row>
    <row r="205" spans="2:45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 s="210"/>
      <c r="AH205"/>
      <c r="AI205"/>
      <c r="AJ205"/>
      <c r="AK205"/>
      <c r="AL205" s="210"/>
      <c r="AM205"/>
      <c r="AN205"/>
      <c r="AO205"/>
      <c r="AP205"/>
      <c r="AQ205"/>
      <c r="AR205"/>
      <c r="AS205"/>
    </row>
    <row r="206" spans="2:45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 s="210"/>
      <c r="AH206"/>
      <c r="AI206"/>
      <c r="AJ206"/>
      <c r="AK206"/>
      <c r="AL206" s="210"/>
      <c r="AM206"/>
      <c r="AN206"/>
      <c r="AO206"/>
      <c r="AP206"/>
      <c r="AQ206"/>
      <c r="AR206"/>
      <c r="AS206"/>
    </row>
    <row r="207" spans="2:45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 s="210"/>
      <c r="AH207"/>
      <c r="AI207"/>
      <c r="AJ207"/>
      <c r="AK207"/>
      <c r="AL207" s="210"/>
      <c r="AM207"/>
      <c r="AN207"/>
      <c r="AO207"/>
      <c r="AP207"/>
      <c r="AQ207"/>
      <c r="AR207"/>
      <c r="AS207"/>
    </row>
    <row r="208" spans="2:45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 s="210"/>
      <c r="AH208"/>
      <c r="AI208"/>
      <c r="AJ208"/>
      <c r="AK208"/>
      <c r="AL208" s="210"/>
      <c r="AM208"/>
      <c r="AN208"/>
      <c r="AO208"/>
      <c r="AP208"/>
      <c r="AQ208"/>
      <c r="AR208"/>
      <c r="AS208"/>
    </row>
    <row r="209" spans="2:45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 s="210"/>
      <c r="AH209"/>
      <c r="AI209"/>
      <c r="AJ209"/>
      <c r="AK209"/>
      <c r="AL209" s="210"/>
      <c r="AM209"/>
      <c r="AN209"/>
      <c r="AO209"/>
      <c r="AP209"/>
      <c r="AQ209"/>
      <c r="AR209"/>
      <c r="AS209"/>
    </row>
    <row r="210" spans="2:45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 s="210"/>
      <c r="AH210"/>
      <c r="AI210"/>
      <c r="AJ210"/>
      <c r="AK210"/>
      <c r="AL210" s="210"/>
      <c r="AM210"/>
      <c r="AN210"/>
      <c r="AO210"/>
      <c r="AP210"/>
      <c r="AQ210"/>
      <c r="AR210"/>
      <c r="AS210"/>
    </row>
    <row r="211" spans="2:45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 s="210"/>
      <c r="AH211"/>
      <c r="AI211"/>
      <c r="AJ211"/>
      <c r="AK211"/>
      <c r="AL211" s="210"/>
      <c r="AM211"/>
      <c r="AN211"/>
      <c r="AO211"/>
      <c r="AP211"/>
      <c r="AQ211"/>
      <c r="AR211"/>
      <c r="AS211"/>
    </row>
    <row r="212" spans="2:45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 s="210"/>
      <c r="AH212"/>
      <c r="AI212"/>
      <c r="AJ212"/>
      <c r="AK212"/>
      <c r="AL212" s="210"/>
      <c r="AM212"/>
      <c r="AN212"/>
      <c r="AO212"/>
      <c r="AP212"/>
      <c r="AQ212"/>
      <c r="AR212"/>
      <c r="AS212"/>
    </row>
    <row r="213" spans="2:45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 s="210"/>
      <c r="AH213"/>
      <c r="AI213"/>
      <c r="AJ213"/>
      <c r="AK213"/>
      <c r="AL213" s="210"/>
      <c r="AM213"/>
      <c r="AN213"/>
      <c r="AO213"/>
      <c r="AP213"/>
      <c r="AQ213"/>
      <c r="AR213"/>
      <c r="AS213"/>
    </row>
    <row r="214" spans="2:45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 s="210"/>
      <c r="AH214"/>
      <c r="AI214"/>
      <c r="AJ214"/>
      <c r="AK214"/>
      <c r="AL214" s="210"/>
      <c r="AM214"/>
      <c r="AN214"/>
      <c r="AO214"/>
      <c r="AP214"/>
      <c r="AQ214"/>
      <c r="AR214"/>
      <c r="AS214"/>
    </row>
    <row r="215" spans="2:45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 s="210"/>
      <c r="AH215"/>
      <c r="AI215"/>
      <c r="AJ215"/>
      <c r="AK215"/>
      <c r="AL215" s="210"/>
      <c r="AM215"/>
      <c r="AN215"/>
      <c r="AO215"/>
      <c r="AP215"/>
      <c r="AQ215"/>
      <c r="AR215"/>
      <c r="AS215"/>
    </row>
    <row r="216" spans="2:45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 s="210"/>
      <c r="AH216"/>
      <c r="AI216"/>
      <c r="AJ216"/>
      <c r="AK216"/>
      <c r="AL216" s="210"/>
      <c r="AM216"/>
      <c r="AN216"/>
      <c r="AO216"/>
      <c r="AP216"/>
      <c r="AQ216"/>
      <c r="AR216"/>
      <c r="AS216"/>
    </row>
    <row r="217" spans="2:45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 s="210"/>
      <c r="AH217"/>
      <c r="AI217"/>
      <c r="AJ217"/>
      <c r="AK217"/>
      <c r="AL217" s="210"/>
      <c r="AM217"/>
      <c r="AN217"/>
      <c r="AO217"/>
      <c r="AP217"/>
      <c r="AQ217"/>
      <c r="AR217"/>
      <c r="AS217"/>
    </row>
    <row r="218" spans="2:45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 s="210"/>
      <c r="AH218"/>
      <c r="AI218"/>
      <c r="AJ218"/>
      <c r="AK218"/>
      <c r="AL218" s="210"/>
      <c r="AM218"/>
      <c r="AN218"/>
      <c r="AO218"/>
      <c r="AP218"/>
      <c r="AQ218"/>
      <c r="AR218"/>
      <c r="AS218"/>
    </row>
    <row r="219" spans="2:45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 s="210"/>
      <c r="AH219"/>
      <c r="AI219"/>
      <c r="AJ219"/>
      <c r="AK219"/>
      <c r="AL219" s="210"/>
      <c r="AM219"/>
      <c r="AN219"/>
      <c r="AO219"/>
      <c r="AP219"/>
      <c r="AQ219"/>
      <c r="AR219"/>
      <c r="AS219"/>
    </row>
    <row r="220" spans="2:45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 s="210"/>
      <c r="AH220"/>
      <c r="AI220"/>
      <c r="AJ220"/>
      <c r="AK220"/>
      <c r="AL220" s="210"/>
      <c r="AM220"/>
      <c r="AN220"/>
      <c r="AO220"/>
      <c r="AP220"/>
      <c r="AQ220"/>
      <c r="AR220"/>
      <c r="AS220"/>
    </row>
    <row r="221" spans="2:45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 s="210"/>
      <c r="AH221"/>
      <c r="AI221"/>
      <c r="AJ221"/>
      <c r="AK221"/>
      <c r="AL221" s="210"/>
      <c r="AM221"/>
      <c r="AN221"/>
      <c r="AO221"/>
      <c r="AP221"/>
      <c r="AQ221"/>
      <c r="AR221"/>
      <c r="AS221"/>
    </row>
    <row r="222" spans="2:45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 s="210"/>
      <c r="AH222"/>
      <c r="AI222"/>
      <c r="AJ222"/>
      <c r="AK222"/>
      <c r="AL222" s="210"/>
      <c r="AM222"/>
      <c r="AN222"/>
      <c r="AO222"/>
      <c r="AP222"/>
      <c r="AQ222"/>
      <c r="AR222"/>
      <c r="AS222"/>
    </row>
    <row r="223" spans="2:45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 s="210"/>
      <c r="AH223"/>
      <c r="AI223"/>
      <c r="AJ223"/>
      <c r="AK223"/>
      <c r="AL223" s="210"/>
      <c r="AM223"/>
      <c r="AN223"/>
      <c r="AO223"/>
      <c r="AP223"/>
      <c r="AQ223"/>
      <c r="AR223"/>
      <c r="AS223"/>
    </row>
    <row r="224" spans="2:45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 s="210"/>
      <c r="AH224"/>
      <c r="AI224"/>
      <c r="AJ224"/>
      <c r="AK224"/>
      <c r="AL224" s="210"/>
      <c r="AM224"/>
      <c r="AN224"/>
      <c r="AO224"/>
      <c r="AP224"/>
      <c r="AQ224"/>
      <c r="AR224"/>
      <c r="AS224"/>
    </row>
    <row r="225" spans="2:45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 s="210"/>
      <c r="AH225"/>
      <c r="AI225"/>
      <c r="AJ225"/>
      <c r="AK225"/>
      <c r="AL225" s="210"/>
      <c r="AM225"/>
      <c r="AN225"/>
      <c r="AO225"/>
      <c r="AP225"/>
      <c r="AQ225"/>
      <c r="AR225"/>
      <c r="AS225"/>
    </row>
    <row r="226" spans="2:45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 s="210"/>
      <c r="AH226"/>
      <c r="AI226"/>
      <c r="AJ226"/>
      <c r="AK226"/>
      <c r="AL226" s="210"/>
      <c r="AM226"/>
      <c r="AN226"/>
      <c r="AO226"/>
      <c r="AP226"/>
      <c r="AQ226"/>
      <c r="AR226"/>
      <c r="AS226"/>
    </row>
    <row r="227" spans="2:45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 s="210"/>
      <c r="AH227"/>
      <c r="AI227"/>
      <c r="AJ227"/>
      <c r="AK227"/>
      <c r="AL227" s="210"/>
      <c r="AM227"/>
      <c r="AN227"/>
      <c r="AO227"/>
      <c r="AP227"/>
      <c r="AQ227"/>
      <c r="AR227"/>
      <c r="AS227"/>
    </row>
    <row r="228" spans="2:45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 s="210"/>
      <c r="AH228"/>
      <c r="AI228"/>
      <c r="AJ228"/>
      <c r="AK228"/>
      <c r="AL228" s="210"/>
      <c r="AM228"/>
      <c r="AN228"/>
      <c r="AO228"/>
      <c r="AP228"/>
      <c r="AQ228"/>
      <c r="AR228"/>
      <c r="AS228"/>
    </row>
    <row r="229" spans="2:45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 s="210"/>
      <c r="AH229"/>
      <c r="AI229"/>
      <c r="AJ229"/>
      <c r="AK229"/>
      <c r="AL229" s="210"/>
      <c r="AM229"/>
      <c r="AN229"/>
      <c r="AO229"/>
      <c r="AP229"/>
      <c r="AQ229"/>
      <c r="AR229"/>
      <c r="AS229"/>
    </row>
    <row r="230" spans="2:45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 s="210"/>
      <c r="AH230"/>
      <c r="AI230"/>
      <c r="AJ230"/>
      <c r="AK230"/>
      <c r="AL230" s="210"/>
      <c r="AM230"/>
      <c r="AN230"/>
      <c r="AO230"/>
      <c r="AP230"/>
      <c r="AQ230"/>
      <c r="AR230"/>
      <c r="AS230"/>
    </row>
    <row r="231" spans="2:45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 s="210"/>
      <c r="AH231"/>
      <c r="AI231"/>
      <c r="AJ231"/>
      <c r="AK231"/>
      <c r="AL231" s="210"/>
      <c r="AM231"/>
      <c r="AN231"/>
      <c r="AO231"/>
      <c r="AP231"/>
      <c r="AQ231"/>
      <c r="AR231"/>
      <c r="AS231"/>
    </row>
    <row r="232" spans="2:45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 s="210"/>
      <c r="AH232"/>
      <c r="AI232"/>
      <c r="AJ232"/>
      <c r="AK232"/>
      <c r="AL232" s="210"/>
      <c r="AM232"/>
      <c r="AN232"/>
      <c r="AO232"/>
      <c r="AP232"/>
      <c r="AQ232"/>
      <c r="AR232"/>
      <c r="AS232"/>
    </row>
    <row r="233" spans="2:45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 s="210"/>
      <c r="AH233"/>
      <c r="AI233"/>
      <c r="AJ233"/>
      <c r="AK233"/>
      <c r="AL233" s="210"/>
      <c r="AM233"/>
      <c r="AN233"/>
      <c r="AO233"/>
      <c r="AP233"/>
      <c r="AQ233"/>
      <c r="AR233"/>
      <c r="AS233"/>
    </row>
    <row r="234" spans="2:45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 s="210"/>
      <c r="AH234"/>
      <c r="AI234"/>
      <c r="AJ234"/>
      <c r="AK234"/>
      <c r="AL234" s="210"/>
      <c r="AM234"/>
      <c r="AN234"/>
      <c r="AO234"/>
      <c r="AP234"/>
      <c r="AQ234"/>
      <c r="AR234"/>
      <c r="AS234"/>
    </row>
    <row r="235" spans="2:45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 s="210"/>
      <c r="AH235"/>
      <c r="AI235"/>
      <c r="AJ235"/>
      <c r="AK235"/>
      <c r="AL235" s="210"/>
      <c r="AM235"/>
      <c r="AN235"/>
      <c r="AO235"/>
      <c r="AP235"/>
      <c r="AQ235"/>
      <c r="AR235"/>
      <c r="AS235"/>
    </row>
    <row r="236" spans="2:45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 s="210"/>
      <c r="AH236"/>
      <c r="AI236"/>
      <c r="AJ236"/>
      <c r="AK236"/>
      <c r="AL236" s="210"/>
      <c r="AM236"/>
      <c r="AN236"/>
      <c r="AO236"/>
      <c r="AP236"/>
      <c r="AQ236"/>
      <c r="AR236"/>
      <c r="AS236"/>
    </row>
    <row r="237" spans="2:45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 s="210"/>
      <c r="AH237"/>
      <c r="AI237"/>
      <c r="AJ237"/>
      <c r="AK237"/>
      <c r="AL237" s="210"/>
      <c r="AM237"/>
      <c r="AN237"/>
      <c r="AO237"/>
      <c r="AP237"/>
      <c r="AQ237"/>
      <c r="AR237"/>
      <c r="AS237"/>
    </row>
    <row r="238" spans="2:45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 s="210"/>
      <c r="AH238"/>
      <c r="AI238"/>
      <c r="AJ238"/>
      <c r="AK238"/>
      <c r="AL238" s="210"/>
      <c r="AM238"/>
      <c r="AN238"/>
      <c r="AO238"/>
      <c r="AP238"/>
      <c r="AQ238"/>
      <c r="AR238"/>
      <c r="AS238"/>
    </row>
    <row r="239" spans="2:45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 s="210"/>
      <c r="AH239"/>
      <c r="AI239"/>
      <c r="AJ239"/>
      <c r="AK239"/>
      <c r="AL239" s="210"/>
      <c r="AM239"/>
      <c r="AN239"/>
      <c r="AO239"/>
      <c r="AP239"/>
      <c r="AQ239"/>
      <c r="AR239"/>
      <c r="AS239"/>
    </row>
    <row r="240" spans="2:45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 s="210"/>
      <c r="AH240"/>
      <c r="AI240"/>
      <c r="AJ240"/>
      <c r="AK240"/>
      <c r="AL240" s="210"/>
      <c r="AM240"/>
      <c r="AN240"/>
      <c r="AO240"/>
      <c r="AP240"/>
      <c r="AQ240"/>
      <c r="AR240"/>
      <c r="AS240"/>
    </row>
    <row r="241" spans="2:45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 s="210"/>
      <c r="AH241"/>
      <c r="AI241"/>
      <c r="AJ241"/>
      <c r="AK241"/>
      <c r="AL241" s="210"/>
      <c r="AM241"/>
      <c r="AN241"/>
      <c r="AO241"/>
      <c r="AP241"/>
      <c r="AQ241"/>
      <c r="AR241"/>
      <c r="AS241"/>
    </row>
    <row r="242" spans="2:45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 s="210"/>
      <c r="AH242"/>
      <c r="AI242"/>
      <c r="AJ242"/>
      <c r="AK242"/>
      <c r="AL242" s="210"/>
      <c r="AM242"/>
      <c r="AN242"/>
      <c r="AO242"/>
      <c r="AP242"/>
      <c r="AQ242"/>
      <c r="AR242"/>
      <c r="AS242"/>
    </row>
    <row r="243" spans="2:45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 s="210"/>
      <c r="AH243"/>
      <c r="AI243"/>
      <c r="AJ243"/>
      <c r="AK243"/>
      <c r="AL243" s="210"/>
      <c r="AM243"/>
      <c r="AN243"/>
      <c r="AO243"/>
      <c r="AP243"/>
      <c r="AQ243"/>
      <c r="AR243"/>
      <c r="AS243"/>
    </row>
    <row r="244" spans="2:45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 s="210"/>
      <c r="AH244"/>
      <c r="AI244"/>
      <c r="AJ244"/>
      <c r="AK244"/>
      <c r="AL244" s="210"/>
      <c r="AM244"/>
      <c r="AN244"/>
      <c r="AO244"/>
      <c r="AP244"/>
      <c r="AQ244"/>
      <c r="AR244"/>
      <c r="AS244"/>
    </row>
    <row r="245" spans="2:45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 s="210"/>
      <c r="AH245"/>
      <c r="AI245"/>
      <c r="AJ245"/>
      <c r="AK245"/>
      <c r="AL245" s="210"/>
      <c r="AM245"/>
      <c r="AN245"/>
      <c r="AO245"/>
      <c r="AP245"/>
      <c r="AQ245"/>
      <c r="AR245"/>
      <c r="AS245"/>
    </row>
    <row r="246" spans="2:45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 s="210"/>
      <c r="AH246"/>
      <c r="AI246"/>
      <c r="AJ246"/>
      <c r="AK246"/>
      <c r="AL246" s="210"/>
      <c r="AM246"/>
      <c r="AN246"/>
      <c r="AO246"/>
      <c r="AP246"/>
      <c r="AQ246"/>
      <c r="AR246"/>
      <c r="AS246"/>
    </row>
    <row r="247" spans="2:45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 s="210"/>
      <c r="AH247"/>
      <c r="AI247"/>
      <c r="AJ247"/>
      <c r="AK247"/>
      <c r="AL247" s="210"/>
      <c r="AM247"/>
      <c r="AN247"/>
      <c r="AO247"/>
      <c r="AP247"/>
      <c r="AQ247"/>
      <c r="AR247"/>
      <c r="AS247"/>
    </row>
    <row r="248" spans="2:45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 s="210"/>
      <c r="AH248"/>
      <c r="AI248"/>
      <c r="AJ248"/>
      <c r="AK248"/>
      <c r="AL248" s="210"/>
      <c r="AM248"/>
      <c r="AN248"/>
      <c r="AO248"/>
      <c r="AP248"/>
      <c r="AQ248"/>
      <c r="AR248"/>
      <c r="AS248"/>
    </row>
    <row r="249" spans="2:45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 s="210"/>
      <c r="AH249"/>
      <c r="AI249"/>
      <c r="AJ249"/>
      <c r="AK249"/>
      <c r="AL249" s="210"/>
      <c r="AM249"/>
      <c r="AN249"/>
      <c r="AO249"/>
      <c r="AP249"/>
      <c r="AQ249"/>
      <c r="AR249"/>
      <c r="AS249"/>
    </row>
    <row r="250" spans="2:45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 s="210"/>
      <c r="AH250"/>
      <c r="AI250"/>
      <c r="AJ250"/>
      <c r="AK250"/>
      <c r="AL250" s="210"/>
      <c r="AM250"/>
      <c r="AN250"/>
      <c r="AO250"/>
      <c r="AP250"/>
      <c r="AQ250"/>
      <c r="AR250"/>
      <c r="AS250"/>
    </row>
    <row r="251" spans="2:45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 s="210"/>
      <c r="AH251"/>
      <c r="AI251"/>
      <c r="AJ251"/>
      <c r="AK251"/>
      <c r="AL251" s="210"/>
      <c r="AM251"/>
      <c r="AN251"/>
      <c r="AO251"/>
      <c r="AP251"/>
      <c r="AQ251"/>
      <c r="AR251"/>
      <c r="AS251"/>
    </row>
    <row r="252" spans="2:45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 s="210"/>
      <c r="AH252"/>
      <c r="AI252"/>
      <c r="AJ252"/>
      <c r="AK252"/>
      <c r="AL252" s="210"/>
      <c r="AM252"/>
      <c r="AN252"/>
      <c r="AO252"/>
      <c r="AP252"/>
      <c r="AQ252"/>
      <c r="AR252"/>
      <c r="AS252"/>
    </row>
    <row r="253" spans="2:45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 s="210"/>
      <c r="AH253"/>
      <c r="AI253"/>
      <c r="AJ253"/>
      <c r="AK253"/>
      <c r="AL253" s="210"/>
      <c r="AM253"/>
      <c r="AN253"/>
      <c r="AO253"/>
      <c r="AP253"/>
      <c r="AQ253"/>
      <c r="AR253"/>
      <c r="AS253"/>
    </row>
    <row r="254" spans="2:45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 s="210"/>
      <c r="AH254"/>
      <c r="AI254"/>
      <c r="AJ254"/>
      <c r="AK254"/>
      <c r="AL254" s="210"/>
      <c r="AM254"/>
      <c r="AN254"/>
      <c r="AO254"/>
      <c r="AP254"/>
      <c r="AQ254"/>
      <c r="AR254"/>
      <c r="AS254"/>
    </row>
    <row r="255" spans="2:45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 s="210"/>
      <c r="AH255"/>
      <c r="AI255"/>
      <c r="AJ255"/>
      <c r="AK255"/>
      <c r="AL255" s="210"/>
      <c r="AM255"/>
      <c r="AN255"/>
      <c r="AO255"/>
      <c r="AP255"/>
      <c r="AQ255"/>
      <c r="AR255"/>
      <c r="AS255"/>
    </row>
    <row r="256" spans="2:45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 s="210"/>
      <c r="AH256"/>
      <c r="AI256"/>
      <c r="AJ256"/>
      <c r="AK256"/>
      <c r="AL256" s="210"/>
      <c r="AM256"/>
      <c r="AN256"/>
      <c r="AO256"/>
      <c r="AP256"/>
      <c r="AQ256"/>
      <c r="AR256"/>
      <c r="AS256"/>
    </row>
    <row r="257" spans="2:45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 s="210"/>
      <c r="AH257"/>
      <c r="AI257"/>
      <c r="AJ257"/>
      <c r="AK257"/>
      <c r="AL257" s="210"/>
      <c r="AM257"/>
      <c r="AN257"/>
      <c r="AO257"/>
      <c r="AP257"/>
      <c r="AQ257"/>
      <c r="AR257"/>
      <c r="AS257"/>
    </row>
    <row r="258" spans="2:45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 s="210"/>
      <c r="AH258"/>
      <c r="AI258"/>
      <c r="AJ258"/>
      <c r="AK258"/>
      <c r="AL258" s="210"/>
      <c r="AM258"/>
      <c r="AN258"/>
      <c r="AO258"/>
      <c r="AP258"/>
      <c r="AQ258"/>
      <c r="AR258"/>
      <c r="AS258"/>
    </row>
    <row r="259" spans="2:45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 s="210"/>
      <c r="AH259"/>
      <c r="AI259"/>
      <c r="AJ259"/>
      <c r="AK259"/>
      <c r="AL259" s="210"/>
      <c r="AM259"/>
      <c r="AN259"/>
      <c r="AO259"/>
      <c r="AP259"/>
      <c r="AQ259"/>
      <c r="AR259"/>
      <c r="AS259"/>
    </row>
    <row r="260" spans="2:45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 s="210"/>
      <c r="AH260"/>
      <c r="AI260"/>
      <c r="AJ260"/>
      <c r="AK260"/>
      <c r="AL260" s="210"/>
      <c r="AM260"/>
      <c r="AN260"/>
      <c r="AO260"/>
      <c r="AP260"/>
      <c r="AQ260"/>
      <c r="AR260"/>
      <c r="AS260"/>
    </row>
    <row r="261" spans="2:45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 s="210"/>
      <c r="AH261"/>
      <c r="AI261"/>
      <c r="AJ261"/>
      <c r="AK261"/>
      <c r="AL261" s="210"/>
      <c r="AM261"/>
      <c r="AN261"/>
      <c r="AO261"/>
      <c r="AP261"/>
      <c r="AQ261"/>
      <c r="AR261"/>
      <c r="AS261"/>
    </row>
    <row r="262" spans="2:45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 s="210"/>
      <c r="AH262"/>
      <c r="AI262"/>
      <c r="AJ262"/>
      <c r="AK262"/>
      <c r="AL262" s="210"/>
      <c r="AM262"/>
      <c r="AN262"/>
      <c r="AO262"/>
      <c r="AP262"/>
      <c r="AQ262"/>
      <c r="AR262"/>
      <c r="AS262"/>
    </row>
    <row r="263" spans="2:45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 s="210"/>
      <c r="AH263"/>
      <c r="AI263"/>
      <c r="AJ263"/>
      <c r="AK263"/>
      <c r="AL263" s="210"/>
      <c r="AM263"/>
      <c r="AN263"/>
      <c r="AO263"/>
      <c r="AP263"/>
      <c r="AQ263"/>
      <c r="AR263"/>
      <c r="AS263"/>
    </row>
    <row r="264" spans="2:45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 s="210"/>
      <c r="AH264"/>
      <c r="AI264"/>
      <c r="AJ264"/>
      <c r="AK264"/>
      <c r="AL264" s="210"/>
      <c r="AM264"/>
      <c r="AN264"/>
      <c r="AO264"/>
      <c r="AP264"/>
      <c r="AQ264"/>
      <c r="AR264"/>
      <c r="AS264"/>
    </row>
    <row r="265" spans="2:45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 s="210"/>
      <c r="AH265"/>
      <c r="AI265"/>
      <c r="AJ265"/>
      <c r="AK265"/>
      <c r="AL265" s="210"/>
      <c r="AM265"/>
      <c r="AN265"/>
      <c r="AO265"/>
      <c r="AP265"/>
      <c r="AQ265"/>
      <c r="AR265"/>
      <c r="AS265"/>
    </row>
    <row r="266" spans="2:45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 s="210"/>
      <c r="AH266"/>
      <c r="AI266"/>
      <c r="AJ266"/>
      <c r="AK266"/>
      <c r="AL266" s="210"/>
      <c r="AM266"/>
      <c r="AN266"/>
      <c r="AO266"/>
      <c r="AP266"/>
      <c r="AQ266"/>
      <c r="AR266"/>
      <c r="AS266"/>
    </row>
    <row r="267" spans="2:45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 s="210"/>
      <c r="AH267"/>
      <c r="AI267"/>
      <c r="AJ267"/>
      <c r="AK267"/>
      <c r="AL267" s="210"/>
      <c r="AM267"/>
      <c r="AN267"/>
      <c r="AO267"/>
      <c r="AP267"/>
      <c r="AQ267"/>
      <c r="AR267"/>
      <c r="AS267"/>
    </row>
    <row r="268" spans="2:45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 s="210"/>
      <c r="AH268"/>
      <c r="AI268"/>
      <c r="AJ268"/>
      <c r="AK268"/>
      <c r="AL268" s="210"/>
      <c r="AM268"/>
      <c r="AN268"/>
      <c r="AO268"/>
      <c r="AP268"/>
      <c r="AQ268"/>
      <c r="AR268"/>
      <c r="AS268"/>
    </row>
    <row r="269" spans="2:45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 s="210"/>
      <c r="AH269"/>
      <c r="AI269"/>
      <c r="AJ269"/>
      <c r="AK269"/>
      <c r="AL269" s="210"/>
      <c r="AM269"/>
      <c r="AN269"/>
      <c r="AO269"/>
      <c r="AP269"/>
      <c r="AQ269"/>
      <c r="AR269"/>
      <c r="AS269"/>
    </row>
    <row r="270" spans="2:45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 s="210"/>
      <c r="AH270"/>
      <c r="AI270"/>
      <c r="AJ270"/>
      <c r="AK270"/>
      <c r="AL270" s="210"/>
      <c r="AM270"/>
      <c r="AN270"/>
      <c r="AO270"/>
      <c r="AP270"/>
      <c r="AQ270"/>
      <c r="AR270"/>
      <c r="AS270"/>
    </row>
    <row r="271" spans="2:45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 s="210"/>
      <c r="AH271"/>
      <c r="AI271"/>
      <c r="AJ271"/>
      <c r="AK271"/>
      <c r="AL271" s="210"/>
      <c r="AM271"/>
      <c r="AN271"/>
      <c r="AO271"/>
      <c r="AP271"/>
      <c r="AQ271"/>
      <c r="AR271"/>
      <c r="AS271"/>
    </row>
    <row r="272" spans="2:45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 s="210"/>
      <c r="AH272"/>
      <c r="AI272"/>
      <c r="AJ272"/>
      <c r="AK272"/>
      <c r="AL272" s="210"/>
      <c r="AM272"/>
      <c r="AN272"/>
      <c r="AO272"/>
      <c r="AP272"/>
      <c r="AQ272"/>
      <c r="AR272"/>
      <c r="AS272"/>
    </row>
    <row r="273" spans="2:45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 s="210"/>
      <c r="AH273"/>
      <c r="AI273"/>
      <c r="AJ273"/>
      <c r="AK273"/>
      <c r="AL273" s="210"/>
      <c r="AM273"/>
      <c r="AN273"/>
      <c r="AO273"/>
      <c r="AP273"/>
      <c r="AQ273"/>
      <c r="AR273"/>
      <c r="AS273"/>
    </row>
    <row r="274" spans="2:45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 s="210"/>
      <c r="AH274"/>
      <c r="AI274"/>
      <c r="AJ274"/>
      <c r="AK274"/>
      <c r="AL274" s="210"/>
      <c r="AM274"/>
      <c r="AN274"/>
      <c r="AO274"/>
      <c r="AP274"/>
      <c r="AQ274"/>
      <c r="AR274"/>
      <c r="AS274"/>
    </row>
    <row r="275" spans="2:45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 s="210"/>
      <c r="AH275"/>
      <c r="AI275"/>
      <c r="AJ275"/>
      <c r="AK275"/>
      <c r="AL275" s="210"/>
      <c r="AM275"/>
      <c r="AN275"/>
      <c r="AO275"/>
      <c r="AP275"/>
      <c r="AQ275"/>
      <c r="AR275"/>
      <c r="AS275"/>
    </row>
    <row r="276" spans="2:45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 s="210"/>
      <c r="AH276"/>
      <c r="AI276"/>
      <c r="AJ276"/>
      <c r="AK276"/>
      <c r="AL276" s="210"/>
      <c r="AM276"/>
      <c r="AN276"/>
      <c r="AO276"/>
      <c r="AP276"/>
      <c r="AQ276"/>
      <c r="AR276"/>
      <c r="AS276"/>
    </row>
    <row r="277" spans="2:45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 s="210"/>
      <c r="AH277"/>
      <c r="AI277"/>
      <c r="AJ277"/>
      <c r="AK277"/>
      <c r="AL277" s="210"/>
      <c r="AM277"/>
      <c r="AN277"/>
      <c r="AO277"/>
      <c r="AP277"/>
      <c r="AQ277"/>
      <c r="AR277"/>
      <c r="AS277"/>
    </row>
    <row r="278" spans="2:45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 s="210"/>
      <c r="AH278"/>
      <c r="AI278"/>
      <c r="AJ278"/>
      <c r="AK278"/>
      <c r="AL278" s="210"/>
      <c r="AM278"/>
      <c r="AN278"/>
      <c r="AO278"/>
      <c r="AP278"/>
      <c r="AQ278"/>
      <c r="AR278"/>
      <c r="AS278"/>
    </row>
    <row r="279" spans="2:45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 s="210"/>
      <c r="AH279"/>
      <c r="AI279"/>
      <c r="AJ279"/>
      <c r="AK279"/>
      <c r="AL279" s="210"/>
      <c r="AM279"/>
      <c r="AN279"/>
      <c r="AO279"/>
      <c r="AP279"/>
      <c r="AQ279"/>
      <c r="AR279"/>
      <c r="AS279"/>
    </row>
    <row r="280" spans="2:45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 s="210"/>
      <c r="AH280"/>
      <c r="AI280"/>
      <c r="AJ280"/>
      <c r="AK280"/>
      <c r="AL280" s="210"/>
      <c r="AM280"/>
      <c r="AN280"/>
      <c r="AO280"/>
      <c r="AP280"/>
      <c r="AQ280"/>
      <c r="AR280"/>
      <c r="AS280"/>
    </row>
    <row r="281" spans="2:45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 s="210"/>
      <c r="AH281"/>
      <c r="AI281"/>
      <c r="AJ281"/>
      <c r="AK281"/>
      <c r="AL281" s="210"/>
      <c r="AM281"/>
      <c r="AN281"/>
      <c r="AO281"/>
      <c r="AP281"/>
      <c r="AQ281"/>
      <c r="AR281"/>
      <c r="AS281"/>
    </row>
    <row r="282" spans="2:45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 s="210"/>
      <c r="AH282"/>
      <c r="AI282"/>
      <c r="AJ282"/>
      <c r="AK282"/>
      <c r="AL282" s="210"/>
      <c r="AM282"/>
      <c r="AN282"/>
      <c r="AO282"/>
      <c r="AP282"/>
      <c r="AQ282"/>
      <c r="AR282"/>
      <c r="AS282"/>
    </row>
    <row r="283" spans="2:45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 s="210"/>
      <c r="AH283"/>
      <c r="AI283"/>
      <c r="AJ283"/>
      <c r="AK283"/>
      <c r="AL283" s="210"/>
      <c r="AM283"/>
      <c r="AN283"/>
      <c r="AO283"/>
      <c r="AP283"/>
      <c r="AQ283"/>
      <c r="AR283"/>
      <c r="AS283"/>
    </row>
    <row r="284" spans="2:45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 s="210"/>
      <c r="AH284"/>
      <c r="AI284"/>
      <c r="AJ284"/>
      <c r="AK284"/>
      <c r="AL284" s="210"/>
      <c r="AM284"/>
      <c r="AN284"/>
      <c r="AO284"/>
      <c r="AP284"/>
      <c r="AQ284"/>
      <c r="AR284"/>
      <c r="AS284"/>
    </row>
    <row r="285" spans="2:45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 s="210"/>
      <c r="AH285"/>
      <c r="AI285"/>
      <c r="AJ285"/>
      <c r="AK285"/>
      <c r="AL285" s="210"/>
      <c r="AM285"/>
      <c r="AN285"/>
      <c r="AO285"/>
      <c r="AP285"/>
      <c r="AQ285"/>
      <c r="AR285"/>
      <c r="AS285"/>
    </row>
    <row r="286" spans="2:45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 s="210"/>
      <c r="AH286"/>
      <c r="AI286"/>
      <c r="AJ286"/>
      <c r="AK286"/>
      <c r="AL286" s="210"/>
      <c r="AM286"/>
      <c r="AN286"/>
      <c r="AO286"/>
      <c r="AP286"/>
      <c r="AQ286"/>
      <c r="AR286"/>
      <c r="AS286"/>
    </row>
    <row r="287" spans="2:45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 s="210"/>
      <c r="AH287"/>
      <c r="AI287"/>
      <c r="AJ287"/>
      <c r="AK287"/>
      <c r="AL287" s="210"/>
      <c r="AM287"/>
      <c r="AN287"/>
      <c r="AO287"/>
      <c r="AP287"/>
      <c r="AQ287"/>
      <c r="AR287"/>
      <c r="AS287"/>
    </row>
    <row r="288" spans="2:45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 s="210"/>
      <c r="AH288"/>
      <c r="AI288"/>
      <c r="AJ288"/>
      <c r="AK288"/>
      <c r="AL288" s="210"/>
      <c r="AM288"/>
      <c r="AN288"/>
      <c r="AO288"/>
      <c r="AP288"/>
      <c r="AQ288"/>
      <c r="AR288"/>
      <c r="AS288"/>
    </row>
    <row r="289" spans="2:45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 s="210"/>
      <c r="AH289"/>
      <c r="AI289"/>
      <c r="AJ289"/>
      <c r="AK289"/>
      <c r="AL289" s="210"/>
      <c r="AM289"/>
      <c r="AN289"/>
      <c r="AO289"/>
      <c r="AP289"/>
      <c r="AQ289"/>
      <c r="AR289"/>
      <c r="AS289"/>
    </row>
    <row r="290" spans="2:45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 s="210"/>
      <c r="AH290"/>
      <c r="AI290"/>
      <c r="AJ290"/>
      <c r="AK290"/>
      <c r="AL290" s="210"/>
      <c r="AM290"/>
      <c r="AN290"/>
      <c r="AO290"/>
      <c r="AP290"/>
      <c r="AQ290"/>
      <c r="AR290"/>
      <c r="AS290"/>
    </row>
    <row r="291" spans="2:45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 s="210"/>
      <c r="AH291"/>
      <c r="AI291"/>
      <c r="AJ291"/>
      <c r="AK291"/>
      <c r="AL291" s="210"/>
      <c r="AM291"/>
      <c r="AN291"/>
      <c r="AO291"/>
      <c r="AP291"/>
      <c r="AQ291"/>
      <c r="AR291"/>
      <c r="AS291"/>
    </row>
    <row r="292" spans="2:45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 s="210"/>
      <c r="AH292"/>
      <c r="AI292"/>
      <c r="AJ292"/>
      <c r="AK292"/>
      <c r="AL292" s="210"/>
      <c r="AM292"/>
      <c r="AN292"/>
      <c r="AO292"/>
      <c r="AP292"/>
      <c r="AQ292"/>
      <c r="AR292"/>
      <c r="AS292"/>
    </row>
    <row r="293" spans="2:45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 s="210"/>
      <c r="AH293"/>
      <c r="AI293"/>
      <c r="AJ293"/>
      <c r="AK293"/>
      <c r="AL293" s="210"/>
      <c r="AM293"/>
      <c r="AN293"/>
      <c r="AO293"/>
      <c r="AP293"/>
      <c r="AQ293"/>
      <c r="AR293"/>
      <c r="AS293"/>
    </row>
    <row r="294" spans="2:45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 s="210"/>
      <c r="AH294"/>
      <c r="AI294"/>
      <c r="AJ294"/>
      <c r="AK294"/>
      <c r="AL294" s="210"/>
      <c r="AM294"/>
      <c r="AN294"/>
      <c r="AO294"/>
      <c r="AP294"/>
      <c r="AQ294"/>
      <c r="AR294"/>
      <c r="AS294"/>
    </row>
    <row r="295" spans="2:45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 s="210"/>
      <c r="AH295"/>
      <c r="AI295"/>
      <c r="AJ295"/>
      <c r="AK295"/>
      <c r="AL295" s="210"/>
      <c r="AM295"/>
      <c r="AN295"/>
      <c r="AO295"/>
      <c r="AP295"/>
      <c r="AQ295"/>
      <c r="AR295"/>
      <c r="AS295"/>
    </row>
    <row r="296" spans="2:45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 s="210"/>
      <c r="AH296"/>
      <c r="AI296"/>
      <c r="AJ296"/>
      <c r="AK296"/>
      <c r="AL296" s="210"/>
      <c r="AM296"/>
      <c r="AN296"/>
      <c r="AO296"/>
      <c r="AP296"/>
      <c r="AQ296"/>
      <c r="AR296"/>
      <c r="AS296"/>
    </row>
    <row r="297" spans="2:45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 s="210"/>
      <c r="AH297"/>
      <c r="AI297"/>
      <c r="AJ297"/>
      <c r="AK297"/>
      <c r="AL297" s="210"/>
      <c r="AM297"/>
      <c r="AN297"/>
      <c r="AO297"/>
      <c r="AP297"/>
      <c r="AQ297"/>
      <c r="AR297"/>
      <c r="AS297"/>
    </row>
    <row r="298" spans="2:45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 s="210"/>
      <c r="AH298"/>
      <c r="AI298"/>
      <c r="AJ298"/>
      <c r="AK298"/>
      <c r="AL298" s="210"/>
      <c r="AM298"/>
      <c r="AN298"/>
      <c r="AO298"/>
      <c r="AP298"/>
      <c r="AQ298"/>
      <c r="AR298"/>
      <c r="AS298"/>
    </row>
    <row r="299" spans="2:45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 s="210"/>
      <c r="AH299"/>
      <c r="AI299"/>
      <c r="AJ299"/>
      <c r="AK299"/>
      <c r="AL299" s="210"/>
      <c r="AM299"/>
      <c r="AN299"/>
      <c r="AO299"/>
      <c r="AP299"/>
      <c r="AQ299"/>
      <c r="AR299"/>
      <c r="AS299"/>
    </row>
    <row r="300" spans="2:45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 s="210"/>
      <c r="AH300"/>
      <c r="AI300"/>
      <c r="AJ300"/>
      <c r="AK300"/>
      <c r="AL300" s="210"/>
      <c r="AM300"/>
      <c r="AN300"/>
      <c r="AO300"/>
      <c r="AP300"/>
      <c r="AQ300"/>
      <c r="AR300"/>
      <c r="AS300"/>
    </row>
    <row r="301" spans="2:45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 s="210"/>
      <c r="AH301"/>
      <c r="AI301"/>
      <c r="AJ301"/>
      <c r="AK301"/>
      <c r="AL301" s="210"/>
      <c r="AM301"/>
      <c r="AN301"/>
      <c r="AO301"/>
      <c r="AP301"/>
      <c r="AQ301"/>
      <c r="AR301"/>
      <c r="AS301"/>
    </row>
    <row r="302" spans="2:45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 s="210"/>
      <c r="AH302"/>
      <c r="AI302"/>
      <c r="AJ302"/>
      <c r="AK302"/>
      <c r="AL302" s="210"/>
      <c r="AM302"/>
      <c r="AN302"/>
      <c r="AO302"/>
      <c r="AP302"/>
      <c r="AQ302"/>
      <c r="AR302"/>
      <c r="AS302"/>
    </row>
    <row r="303" spans="2:45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 s="210"/>
      <c r="AH303"/>
      <c r="AI303"/>
      <c r="AJ303"/>
      <c r="AK303"/>
      <c r="AL303" s="210"/>
      <c r="AM303"/>
      <c r="AN303"/>
      <c r="AO303"/>
      <c r="AP303"/>
      <c r="AQ303"/>
      <c r="AR303"/>
      <c r="AS303"/>
    </row>
    <row r="304" spans="2:45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 s="210"/>
      <c r="AH304"/>
      <c r="AI304"/>
      <c r="AJ304"/>
      <c r="AK304"/>
      <c r="AL304" s="210"/>
      <c r="AM304"/>
      <c r="AN304"/>
      <c r="AO304"/>
      <c r="AP304"/>
      <c r="AQ304"/>
      <c r="AR304"/>
      <c r="AS304"/>
    </row>
    <row r="305" spans="2:45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 s="210"/>
      <c r="AH305"/>
      <c r="AI305"/>
      <c r="AJ305"/>
      <c r="AK305"/>
      <c r="AL305" s="210"/>
      <c r="AM305"/>
      <c r="AN305"/>
      <c r="AO305"/>
      <c r="AP305"/>
      <c r="AQ305"/>
      <c r="AR305"/>
      <c r="AS305"/>
    </row>
    <row r="306" spans="2:45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 s="210"/>
      <c r="AH306"/>
      <c r="AI306"/>
      <c r="AJ306"/>
      <c r="AK306"/>
      <c r="AL306" s="210"/>
      <c r="AM306"/>
      <c r="AN306"/>
      <c r="AO306"/>
      <c r="AP306"/>
      <c r="AQ306"/>
      <c r="AR306"/>
      <c r="AS306"/>
    </row>
    <row r="307" spans="2:45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 s="210"/>
      <c r="AH307"/>
      <c r="AI307"/>
      <c r="AJ307"/>
      <c r="AK307"/>
      <c r="AL307" s="210"/>
      <c r="AM307"/>
      <c r="AN307"/>
      <c r="AO307"/>
      <c r="AP307"/>
      <c r="AQ307"/>
      <c r="AR307"/>
      <c r="AS307"/>
    </row>
    <row r="308" spans="2:45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 s="210"/>
      <c r="AH308"/>
      <c r="AI308"/>
      <c r="AJ308"/>
      <c r="AK308"/>
      <c r="AL308" s="210"/>
      <c r="AM308"/>
      <c r="AN308"/>
      <c r="AO308"/>
      <c r="AP308"/>
      <c r="AQ308"/>
      <c r="AR308"/>
      <c r="AS308"/>
    </row>
    <row r="309" spans="2:45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 s="210"/>
      <c r="AH309"/>
      <c r="AI309"/>
      <c r="AJ309"/>
      <c r="AK309"/>
      <c r="AL309" s="210"/>
      <c r="AM309"/>
      <c r="AN309"/>
      <c r="AO309"/>
      <c r="AP309"/>
      <c r="AQ309"/>
      <c r="AR309"/>
      <c r="AS309"/>
    </row>
    <row r="310" spans="2:45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 s="210"/>
      <c r="AH310"/>
      <c r="AI310"/>
      <c r="AJ310"/>
      <c r="AK310"/>
      <c r="AL310" s="210"/>
      <c r="AM310"/>
      <c r="AN310"/>
      <c r="AO310"/>
      <c r="AP310"/>
      <c r="AQ310"/>
      <c r="AR310"/>
      <c r="AS310"/>
    </row>
    <row r="311" spans="2:45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 s="210"/>
      <c r="AH311"/>
      <c r="AI311"/>
      <c r="AJ311"/>
      <c r="AK311"/>
      <c r="AL311" s="210"/>
      <c r="AM311"/>
      <c r="AN311"/>
      <c r="AO311"/>
      <c r="AP311"/>
      <c r="AQ311"/>
      <c r="AR311"/>
      <c r="AS311"/>
    </row>
    <row r="312" spans="2:45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 s="210"/>
      <c r="AH312"/>
      <c r="AI312"/>
      <c r="AJ312"/>
      <c r="AK312"/>
      <c r="AL312" s="210"/>
      <c r="AM312"/>
      <c r="AN312"/>
      <c r="AO312"/>
      <c r="AP312"/>
      <c r="AQ312"/>
      <c r="AR312"/>
      <c r="AS312"/>
    </row>
    <row r="313" spans="2:45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 s="210"/>
      <c r="AH313"/>
      <c r="AI313"/>
      <c r="AJ313"/>
      <c r="AK313"/>
      <c r="AL313" s="210"/>
      <c r="AM313"/>
      <c r="AN313"/>
      <c r="AO313"/>
      <c r="AP313"/>
      <c r="AQ313"/>
      <c r="AR313"/>
      <c r="AS313"/>
    </row>
    <row r="314" spans="2:45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 s="210"/>
      <c r="AH314"/>
      <c r="AI314"/>
      <c r="AJ314"/>
      <c r="AK314"/>
      <c r="AL314" s="210"/>
      <c r="AM314"/>
      <c r="AN314"/>
      <c r="AO314"/>
      <c r="AP314"/>
      <c r="AQ314"/>
      <c r="AR314"/>
      <c r="AS314"/>
    </row>
    <row r="315" spans="2:45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 s="210"/>
      <c r="AH315"/>
      <c r="AI315"/>
      <c r="AJ315"/>
      <c r="AK315"/>
      <c r="AL315" s="210"/>
      <c r="AM315"/>
      <c r="AN315"/>
      <c r="AO315"/>
      <c r="AP315"/>
      <c r="AQ315"/>
      <c r="AR315"/>
      <c r="AS315"/>
    </row>
    <row r="316" spans="2:45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 s="210"/>
      <c r="AH316"/>
      <c r="AI316"/>
      <c r="AJ316"/>
      <c r="AK316"/>
      <c r="AL316" s="210"/>
      <c r="AM316"/>
      <c r="AN316"/>
      <c r="AO316"/>
      <c r="AP316"/>
      <c r="AQ316"/>
      <c r="AR316"/>
      <c r="AS316"/>
    </row>
    <row r="317" spans="2:45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 s="210"/>
      <c r="AH317"/>
      <c r="AI317"/>
      <c r="AJ317"/>
      <c r="AK317"/>
      <c r="AL317" s="210"/>
      <c r="AM317"/>
      <c r="AN317"/>
      <c r="AO317"/>
      <c r="AP317"/>
      <c r="AQ317"/>
      <c r="AR317"/>
      <c r="AS317"/>
    </row>
    <row r="318" spans="2:45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 s="210"/>
      <c r="AH318"/>
      <c r="AI318"/>
      <c r="AJ318"/>
      <c r="AK318"/>
      <c r="AL318" s="210"/>
      <c r="AM318"/>
      <c r="AN318"/>
      <c r="AO318"/>
      <c r="AP318"/>
      <c r="AQ318"/>
      <c r="AR318"/>
      <c r="AS318"/>
    </row>
    <row r="319" spans="2:45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 s="210"/>
      <c r="AH319"/>
      <c r="AI319"/>
      <c r="AJ319"/>
      <c r="AK319"/>
      <c r="AL319" s="210"/>
      <c r="AM319"/>
      <c r="AN319"/>
      <c r="AO319"/>
      <c r="AP319"/>
      <c r="AQ319"/>
      <c r="AR319"/>
      <c r="AS319"/>
    </row>
    <row r="320" spans="2:45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 s="210"/>
      <c r="AH320"/>
      <c r="AI320"/>
      <c r="AJ320"/>
      <c r="AK320"/>
      <c r="AL320" s="210"/>
      <c r="AM320"/>
      <c r="AN320"/>
      <c r="AO320"/>
      <c r="AP320"/>
      <c r="AQ320"/>
      <c r="AR320"/>
      <c r="AS320"/>
    </row>
    <row r="321" spans="2:45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 s="210"/>
      <c r="AH321"/>
      <c r="AI321"/>
      <c r="AJ321"/>
      <c r="AK321"/>
      <c r="AL321" s="210"/>
      <c r="AM321"/>
      <c r="AN321"/>
      <c r="AO321"/>
      <c r="AP321"/>
      <c r="AQ321"/>
      <c r="AR321"/>
      <c r="AS321"/>
    </row>
    <row r="322" spans="2:45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 s="210"/>
      <c r="AH322"/>
      <c r="AI322"/>
      <c r="AJ322"/>
      <c r="AK322"/>
      <c r="AL322" s="210"/>
      <c r="AM322"/>
      <c r="AN322"/>
      <c r="AO322"/>
      <c r="AP322"/>
      <c r="AQ322"/>
      <c r="AR322"/>
      <c r="AS322"/>
    </row>
    <row r="323" spans="2:45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 s="210"/>
      <c r="AH323"/>
      <c r="AI323"/>
      <c r="AJ323"/>
      <c r="AK323"/>
      <c r="AL323" s="210"/>
      <c r="AM323"/>
      <c r="AN323"/>
      <c r="AO323"/>
      <c r="AP323"/>
      <c r="AQ323"/>
      <c r="AR323"/>
      <c r="AS323"/>
    </row>
    <row r="324" spans="2:45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 s="210"/>
      <c r="AH324"/>
      <c r="AI324"/>
      <c r="AJ324"/>
      <c r="AK324"/>
      <c r="AL324" s="210"/>
      <c r="AM324"/>
      <c r="AN324"/>
      <c r="AO324"/>
      <c r="AP324"/>
      <c r="AQ324"/>
      <c r="AR324"/>
      <c r="AS324"/>
    </row>
    <row r="325" spans="2:45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 s="210"/>
      <c r="AH325"/>
      <c r="AI325"/>
      <c r="AJ325"/>
      <c r="AK325"/>
      <c r="AL325" s="210"/>
      <c r="AM325"/>
      <c r="AN325"/>
      <c r="AO325"/>
      <c r="AP325"/>
      <c r="AQ325"/>
      <c r="AR325"/>
      <c r="AS325"/>
    </row>
    <row r="326" spans="2:45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 s="210"/>
      <c r="AH326"/>
      <c r="AI326"/>
      <c r="AJ326"/>
      <c r="AK326"/>
      <c r="AL326" s="210"/>
      <c r="AM326"/>
      <c r="AN326"/>
      <c r="AO326"/>
      <c r="AP326"/>
      <c r="AQ326"/>
      <c r="AR326"/>
      <c r="AS326"/>
    </row>
    <row r="327" spans="2:45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 s="210"/>
      <c r="AH327"/>
      <c r="AI327"/>
      <c r="AJ327"/>
      <c r="AK327"/>
      <c r="AL327" s="210"/>
      <c r="AM327"/>
      <c r="AN327"/>
      <c r="AO327"/>
      <c r="AP327"/>
      <c r="AQ327"/>
      <c r="AR327"/>
      <c r="AS327"/>
    </row>
    <row r="328" spans="2:45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 s="210"/>
      <c r="AH328"/>
      <c r="AI328"/>
      <c r="AJ328"/>
      <c r="AK328"/>
      <c r="AL328" s="210"/>
      <c r="AM328"/>
      <c r="AN328"/>
      <c r="AO328"/>
      <c r="AP328"/>
      <c r="AQ328"/>
      <c r="AR328"/>
      <c r="AS328"/>
    </row>
    <row r="329" spans="2:45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 s="210"/>
      <c r="AH329"/>
      <c r="AI329"/>
      <c r="AJ329"/>
      <c r="AK329"/>
      <c r="AL329" s="210"/>
      <c r="AM329"/>
      <c r="AN329"/>
      <c r="AO329"/>
      <c r="AP329"/>
      <c r="AQ329"/>
      <c r="AR329"/>
      <c r="AS329"/>
    </row>
    <row r="330" spans="2:45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 s="210"/>
      <c r="AH330"/>
      <c r="AI330"/>
      <c r="AJ330"/>
      <c r="AK330"/>
      <c r="AL330" s="210"/>
      <c r="AM330"/>
      <c r="AN330"/>
      <c r="AO330"/>
      <c r="AP330"/>
      <c r="AQ330"/>
      <c r="AR330"/>
      <c r="AS330"/>
    </row>
    <row r="331" spans="2:45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 s="210"/>
      <c r="AH331"/>
      <c r="AI331"/>
      <c r="AJ331"/>
      <c r="AK331"/>
      <c r="AL331" s="210"/>
      <c r="AM331"/>
      <c r="AN331"/>
      <c r="AO331"/>
      <c r="AP331"/>
      <c r="AQ331"/>
      <c r="AR331"/>
      <c r="AS331"/>
    </row>
    <row r="332" spans="2:45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 s="210"/>
      <c r="AH332"/>
      <c r="AI332"/>
      <c r="AJ332"/>
      <c r="AK332"/>
      <c r="AL332" s="210"/>
      <c r="AM332"/>
      <c r="AN332"/>
      <c r="AO332"/>
      <c r="AP332"/>
      <c r="AQ332"/>
      <c r="AR332"/>
      <c r="AS332"/>
    </row>
    <row r="333" spans="2:45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 s="210"/>
      <c r="AH333"/>
      <c r="AI333"/>
      <c r="AJ333"/>
      <c r="AK333"/>
      <c r="AL333" s="210"/>
      <c r="AM333"/>
      <c r="AN333"/>
      <c r="AO333"/>
      <c r="AP333"/>
      <c r="AQ333"/>
      <c r="AR333"/>
      <c r="AS333"/>
    </row>
    <row r="334" spans="2:45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 s="210"/>
      <c r="AH334"/>
      <c r="AI334"/>
      <c r="AJ334"/>
      <c r="AK334"/>
      <c r="AL334" s="210"/>
      <c r="AM334"/>
      <c r="AN334"/>
      <c r="AO334"/>
      <c r="AP334"/>
      <c r="AQ334"/>
      <c r="AR334"/>
      <c r="AS334"/>
    </row>
    <row r="335" spans="2:45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 s="210"/>
      <c r="AH335"/>
      <c r="AI335"/>
      <c r="AJ335"/>
      <c r="AK335"/>
      <c r="AL335" s="210"/>
      <c r="AM335"/>
      <c r="AN335"/>
      <c r="AO335"/>
      <c r="AP335"/>
      <c r="AQ335"/>
      <c r="AR335"/>
      <c r="AS335"/>
    </row>
    <row r="336" spans="2:45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 s="210"/>
      <c r="AH336"/>
      <c r="AI336"/>
      <c r="AJ336"/>
      <c r="AK336"/>
      <c r="AL336" s="210"/>
      <c r="AM336"/>
      <c r="AN336"/>
      <c r="AO336"/>
      <c r="AP336"/>
      <c r="AQ336"/>
      <c r="AR336"/>
      <c r="AS336"/>
    </row>
    <row r="337" spans="2:45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 s="210"/>
      <c r="AH337"/>
      <c r="AI337"/>
      <c r="AJ337"/>
      <c r="AK337"/>
      <c r="AL337" s="210"/>
      <c r="AM337"/>
      <c r="AN337"/>
      <c r="AO337"/>
      <c r="AP337"/>
      <c r="AQ337"/>
      <c r="AR337"/>
      <c r="AS337"/>
    </row>
    <row r="338" spans="2:45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 s="210"/>
      <c r="AH338"/>
      <c r="AI338"/>
      <c r="AJ338"/>
      <c r="AK338"/>
      <c r="AL338" s="210"/>
      <c r="AM338"/>
      <c r="AN338"/>
      <c r="AO338"/>
      <c r="AP338"/>
      <c r="AQ338"/>
      <c r="AR338"/>
      <c r="AS338"/>
    </row>
    <row r="339" spans="2:45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 s="210"/>
      <c r="AH339"/>
      <c r="AI339"/>
      <c r="AJ339"/>
      <c r="AK339"/>
      <c r="AL339" s="210"/>
      <c r="AM339"/>
      <c r="AN339"/>
      <c r="AO339"/>
      <c r="AP339"/>
      <c r="AQ339"/>
      <c r="AR339"/>
      <c r="AS339"/>
    </row>
    <row r="340" spans="2:45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 s="210"/>
      <c r="AH340"/>
      <c r="AI340"/>
      <c r="AJ340"/>
      <c r="AK340"/>
      <c r="AL340" s="210"/>
      <c r="AM340"/>
      <c r="AN340"/>
      <c r="AO340"/>
      <c r="AP340"/>
      <c r="AQ340"/>
      <c r="AR340"/>
      <c r="AS340"/>
    </row>
    <row r="341" spans="2:45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 s="210"/>
      <c r="AH341"/>
      <c r="AI341"/>
      <c r="AJ341"/>
      <c r="AK341"/>
      <c r="AL341" s="210"/>
      <c r="AM341"/>
      <c r="AN341"/>
      <c r="AO341"/>
      <c r="AP341"/>
      <c r="AQ341"/>
      <c r="AR341"/>
      <c r="AS341"/>
    </row>
    <row r="342" spans="2:45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 s="210"/>
      <c r="AH342"/>
      <c r="AI342"/>
      <c r="AJ342"/>
      <c r="AK342"/>
      <c r="AL342" s="210"/>
      <c r="AM342"/>
      <c r="AN342"/>
      <c r="AO342"/>
      <c r="AP342"/>
      <c r="AQ342"/>
      <c r="AR342"/>
      <c r="AS342"/>
    </row>
    <row r="343" spans="2:45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 s="210"/>
      <c r="AH343"/>
      <c r="AI343"/>
      <c r="AJ343"/>
      <c r="AK343"/>
      <c r="AL343" s="210"/>
      <c r="AM343"/>
      <c r="AN343"/>
      <c r="AO343"/>
      <c r="AP343"/>
      <c r="AQ343"/>
      <c r="AR343"/>
      <c r="AS343"/>
    </row>
    <row r="344" spans="2:45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 s="210"/>
      <c r="AH344"/>
      <c r="AI344"/>
      <c r="AJ344"/>
      <c r="AK344"/>
      <c r="AL344" s="210"/>
      <c r="AM344"/>
      <c r="AN344"/>
      <c r="AO344"/>
      <c r="AP344"/>
      <c r="AQ344"/>
      <c r="AR344"/>
      <c r="AS344"/>
    </row>
    <row r="345" spans="2:45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 s="210"/>
      <c r="AH345"/>
      <c r="AI345"/>
      <c r="AJ345"/>
      <c r="AK345"/>
      <c r="AL345" s="210"/>
      <c r="AM345"/>
      <c r="AN345"/>
      <c r="AO345"/>
      <c r="AP345"/>
      <c r="AQ345"/>
      <c r="AR345"/>
      <c r="AS345"/>
    </row>
    <row r="346" spans="2:45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 s="210"/>
      <c r="AH346"/>
      <c r="AI346"/>
      <c r="AJ346"/>
      <c r="AK346"/>
      <c r="AL346" s="210"/>
      <c r="AM346"/>
      <c r="AN346"/>
      <c r="AO346"/>
      <c r="AP346"/>
      <c r="AQ346"/>
      <c r="AR346"/>
      <c r="AS346"/>
    </row>
    <row r="347" spans="2:45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 s="210"/>
      <c r="AH347"/>
      <c r="AI347"/>
      <c r="AJ347"/>
      <c r="AK347"/>
      <c r="AL347" s="210"/>
      <c r="AM347"/>
      <c r="AN347"/>
      <c r="AO347"/>
      <c r="AP347"/>
      <c r="AQ347"/>
      <c r="AR347"/>
      <c r="AS347"/>
    </row>
    <row r="348" spans="2:45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 s="210"/>
      <c r="AH348"/>
      <c r="AI348"/>
      <c r="AJ348"/>
      <c r="AK348"/>
      <c r="AL348" s="210"/>
      <c r="AM348"/>
      <c r="AN348"/>
      <c r="AO348"/>
      <c r="AP348"/>
      <c r="AQ348"/>
      <c r="AR348"/>
      <c r="AS348"/>
    </row>
    <row r="349" spans="2:45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 s="210"/>
      <c r="AH349"/>
      <c r="AI349"/>
      <c r="AJ349"/>
      <c r="AK349"/>
      <c r="AL349" s="210"/>
      <c r="AM349"/>
      <c r="AN349"/>
      <c r="AO349"/>
      <c r="AP349"/>
      <c r="AQ349"/>
      <c r="AR349"/>
      <c r="AS349"/>
    </row>
    <row r="350" spans="2:45" x14ac:dyDescent="0.2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 s="210"/>
      <c r="AH350"/>
      <c r="AI350"/>
      <c r="AJ350"/>
      <c r="AK350"/>
      <c r="AL350" s="210"/>
      <c r="AM350"/>
      <c r="AN350"/>
      <c r="AO350"/>
      <c r="AP350"/>
      <c r="AQ350"/>
      <c r="AR350"/>
      <c r="AS350"/>
    </row>
    <row r="351" spans="2:45" x14ac:dyDescent="0.2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 s="210"/>
      <c r="AH351"/>
      <c r="AI351"/>
      <c r="AJ351"/>
      <c r="AK351"/>
      <c r="AL351" s="210"/>
      <c r="AM351"/>
      <c r="AN351"/>
      <c r="AO351"/>
      <c r="AP351"/>
      <c r="AQ351"/>
      <c r="AR351"/>
      <c r="AS351"/>
    </row>
    <row r="352" spans="2:45" x14ac:dyDescent="0.2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 s="210"/>
      <c r="AH352"/>
      <c r="AI352"/>
      <c r="AJ352"/>
      <c r="AK352"/>
      <c r="AL352" s="210"/>
      <c r="AM352"/>
      <c r="AN352"/>
      <c r="AO352"/>
      <c r="AP352"/>
      <c r="AQ352"/>
      <c r="AR352"/>
      <c r="AS352"/>
    </row>
    <row r="353" spans="2:45" x14ac:dyDescent="0.2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 s="210"/>
      <c r="AH353"/>
      <c r="AI353"/>
      <c r="AJ353"/>
      <c r="AK353"/>
      <c r="AL353" s="210"/>
      <c r="AM353"/>
      <c r="AN353"/>
      <c r="AO353"/>
      <c r="AP353"/>
      <c r="AQ353"/>
      <c r="AR353"/>
      <c r="AS353"/>
    </row>
    <row r="354" spans="2:45" x14ac:dyDescent="0.2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 s="210"/>
      <c r="AH354"/>
      <c r="AI354"/>
      <c r="AJ354"/>
      <c r="AK354"/>
      <c r="AL354" s="210"/>
      <c r="AM354"/>
      <c r="AN354"/>
      <c r="AO354"/>
      <c r="AP354"/>
      <c r="AQ354"/>
      <c r="AR354"/>
      <c r="AS354"/>
    </row>
    <row r="355" spans="2:45" x14ac:dyDescent="0.2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 s="210"/>
      <c r="AH355"/>
      <c r="AI355"/>
      <c r="AJ355"/>
      <c r="AK355"/>
      <c r="AL355" s="210"/>
      <c r="AM355"/>
      <c r="AN355"/>
      <c r="AO355"/>
      <c r="AP355"/>
      <c r="AQ355"/>
      <c r="AR355"/>
      <c r="AS355"/>
    </row>
    <row r="356" spans="2:45" x14ac:dyDescent="0.2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 s="210"/>
      <c r="AH356"/>
      <c r="AI356"/>
      <c r="AJ356"/>
      <c r="AK356"/>
      <c r="AL356" s="210"/>
      <c r="AM356"/>
      <c r="AN356"/>
      <c r="AO356"/>
      <c r="AP356"/>
      <c r="AQ356"/>
      <c r="AR356"/>
      <c r="AS356"/>
    </row>
    <row r="357" spans="2:45" x14ac:dyDescent="0.2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 s="210"/>
      <c r="AH357"/>
      <c r="AI357"/>
      <c r="AJ357"/>
      <c r="AK357"/>
      <c r="AL357" s="210"/>
      <c r="AM357"/>
      <c r="AN357"/>
      <c r="AO357"/>
      <c r="AP357"/>
      <c r="AQ357"/>
      <c r="AR357"/>
      <c r="AS357"/>
    </row>
    <row r="358" spans="2:45" x14ac:dyDescent="0.2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 s="210"/>
      <c r="AH358"/>
      <c r="AI358"/>
      <c r="AJ358"/>
      <c r="AK358"/>
      <c r="AL358" s="210"/>
      <c r="AM358"/>
      <c r="AN358"/>
      <c r="AO358"/>
      <c r="AP358"/>
      <c r="AQ358"/>
      <c r="AR358"/>
      <c r="AS358"/>
    </row>
    <row r="359" spans="2:45" x14ac:dyDescent="0.2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 s="210"/>
      <c r="AH359"/>
      <c r="AI359"/>
      <c r="AJ359"/>
      <c r="AK359"/>
      <c r="AL359" s="210"/>
      <c r="AM359"/>
      <c r="AN359"/>
      <c r="AO359"/>
      <c r="AP359"/>
      <c r="AQ359"/>
      <c r="AR359"/>
      <c r="AS359"/>
    </row>
    <row r="360" spans="2:45" x14ac:dyDescent="0.2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 s="210"/>
      <c r="AH360"/>
      <c r="AI360"/>
      <c r="AJ360"/>
      <c r="AK360"/>
      <c r="AL360" s="210"/>
      <c r="AM360"/>
      <c r="AN360"/>
      <c r="AO360"/>
      <c r="AP360"/>
      <c r="AQ360"/>
      <c r="AR360"/>
      <c r="AS360"/>
    </row>
    <row r="361" spans="2:45" x14ac:dyDescent="0.2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 s="210"/>
      <c r="AH361"/>
      <c r="AI361"/>
      <c r="AJ361"/>
      <c r="AK361"/>
      <c r="AL361" s="210"/>
      <c r="AM361"/>
      <c r="AN361"/>
      <c r="AO361"/>
      <c r="AP361"/>
      <c r="AQ361"/>
      <c r="AR361"/>
      <c r="AS361"/>
    </row>
    <row r="362" spans="2:45" x14ac:dyDescent="0.2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 s="210"/>
      <c r="AH362"/>
      <c r="AI362"/>
      <c r="AJ362"/>
      <c r="AK362"/>
      <c r="AL362" s="210"/>
      <c r="AM362"/>
      <c r="AN362"/>
      <c r="AO362"/>
      <c r="AP362"/>
      <c r="AQ362"/>
      <c r="AR362"/>
      <c r="AS362"/>
    </row>
    <row r="363" spans="2:45" x14ac:dyDescent="0.2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 s="210"/>
      <c r="AH363"/>
      <c r="AI363"/>
      <c r="AJ363"/>
      <c r="AK363"/>
      <c r="AL363" s="210"/>
      <c r="AM363"/>
      <c r="AN363"/>
      <c r="AO363"/>
      <c r="AP363"/>
      <c r="AQ363"/>
      <c r="AR363"/>
      <c r="AS363"/>
    </row>
    <row r="364" spans="2:45" x14ac:dyDescent="0.2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 s="210"/>
      <c r="AH364"/>
      <c r="AI364"/>
      <c r="AJ364"/>
      <c r="AK364"/>
      <c r="AL364" s="210"/>
      <c r="AM364"/>
      <c r="AN364"/>
      <c r="AO364"/>
      <c r="AP364"/>
      <c r="AQ364"/>
      <c r="AR364"/>
      <c r="AS364"/>
    </row>
    <row r="365" spans="2:45" x14ac:dyDescent="0.2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 s="210"/>
      <c r="AH365"/>
      <c r="AI365"/>
      <c r="AJ365"/>
      <c r="AK365"/>
      <c r="AL365" s="210"/>
      <c r="AM365"/>
      <c r="AN365"/>
      <c r="AO365"/>
      <c r="AP365"/>
      <c r="AQ365"/>
      <c r="AR365"/>
      <c r="AS365"/>
    </row>
    <row r="366" spans="2:45" x14ac:dyDescent="0.2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 s="210"/>
      <c r="AH366"/>
      <c r="AI366"/>
      <c r="AJ366"/>
      <c r="AK366"/>
      <c r="AL366" s="210"/>
      <c r="AM366"/>
      <c r="AN366"/>
      <c r="AO366"/>
      <c r="AP366"/>
      <c r="AQ366"/>
      <c r="AR366"/>
      <c r="AS366"/>
    </row>
    <row r="367" spans="2:45" x14ac:dyDescent="0.2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 s="210"/>
      <c r="AH367"/>
      <c r="AI367"/>
      <c r="AJ367"/>
      <c r="AK367"/>
      <c r="AL367" s="210"/>
      <c r="AM367"/>
      <c r="AN367"/>
      <c r="AO367"/>
      <c r="AP367"/>
      <c r="AQ367"/>
      <c r="AR367"/>
      <c r="AS367"/>
    </row>
    <row r="368" spans="2:45" x14ac:dyDescent="0.2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 s="210"/>
      <c r="AH368"/>
      <c r="AI368"/>
      <c r="AJ368"/>
      <c r="AK368"/>
      <c r="AL368" s="210"/>
      <c r="AM368"/>
      <c r="AN368"/>
      <c r="AO368"/>
      <c r="AP368"/>
      <c r="AQ368"/>
      <c r="AR368"/>
      <c r="AS368"/>
    </row>
    <row r="369" spans="2:45" x14ac:dyDescent="0.2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 s="210"/>
      <c r="AH369"/>
      <c r="AI369"/>
      <c r="AJ369"/>
      <c r="AK369"/>
      <c r="AL369" s="210"/>
      <c r="AM369"/>
      <c r="AN369"/>
      <c r="AO369"/>
      <c r="AP369"/>
      <c r="AQ369"/>
      <c r="AR369"/>
      <c r="AS369"/>
    </row>
    <row r="370" spans="2:45" x14ac:dyDescent="0.2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 s="210"/>
      <c r="AH370"/>
      <c r="AI370"/>
      <c r="AJ370"/>
      <c r="AK370"/>
      <c r="AL370" s="210"/>
      <c r="AM370"/>
      <c r="AN370"/>
      <c r="AO370"/>
      <c r="AP370"/>
      <c r="AQ370"/>
      <c r="AR370"/>
      <c r="AS370"/>
    </row>
    <row r="371" spans="2:45" x14ac:dyDescent="0.2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 s="210"/>
      <c r="AH371"/>
      <c r="AI371"/>
      <c r="AJ371"/>
      <c r="AK371"/>
      <c r="AL371" s="210"/>
      <c r="AM371"/>
      <c r="AN371"/>
      <c r="AO371"/>
      <c r="AP371"/>
      <c r="AQ371"/>
      <c r="AR371"/>
      <c r="AS371"/>
    </row>
    <row r="372" spans="2:45" x14ac:dyDescent="0.2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 s="210"/>
      <c r="AH372"/>
      <c r="AI372"/>
      <c r="AJ372"/>
      <c r="AK372"/>
      <c r="AL372" s="210"/>
      <c r="AM372"/>
      <c r="AN372"/>
      <c r="AO372"/>
      <c r="AP372"/>
      <c r="AQ372"/>
      <c r="AR372"/>
      <c r="AS372"/>
    </row>
    <row r="373" spans="2:45" x14ac:dyDescent="0.2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 s="210"/>
      <c r="AH373"/>
      <c r="AI373"/>
      <c r="AJ373"/>
      <c r="AK373"/>
      <c r="AL373" s="210"/>
      <c r="AM373"/>
      <c r="AN373"/>
      <c r="AO373"/>
      <c r="AP373"/>
      <c r="AQ373"/>
      <c r="AR373"/>
      <c r="AS373"/>
    </row>
    <row r="374" spans="2:45" x14ac:dyDescent="0.2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 s="210"/>
      <c r="AH374"/>
      <c r="AI374"/>
      <c r="AJ374"/>
      <c r="AK374"/>
      <c r="AL374" s="210"/>
      <c r="AM374"/>
      <c r="AN374"/>
      <c r="AO374"/>
      <c r="AP374"/>
      <c r="AQ374"/>
      <c r="AR374"/>
      <c r="AS374"/>
    </row>
    <row r="375" spans="2:45" x14ac:dyDescent="0.2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 s="210"/>
      <c r="AH375"/>
      <c r="AI375"/>
      <c r="AJ375"/>
      <c r="AK375"/>
      <c r="AL375" s="210"/>
      <c r="AM375"/>
      <c r="AN375"/>
      <c r="AO375"/>
      <c r="AP375"/>
      <c r="AQ375"/>
      <c r="AR375"/>
      <c r="AS375"/>
    </row>
    <row r="376" spans="2:45" x14ac:dyDescent="0.2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 s="210"/>
      <c r="AH376"/>
      <c r="AI376"/>
      <c r="AJ376"/>
      <c r="AK376"/>
      <c r="AL376" s="210"/>
      <c r="AM376"/>
      <c r="AN376"/>
      <c r="AO376"/>
      <c r="AP376"/>
      <c r="AQ376"/>
      <c r="AR376"/>
      <c r="AS376"/>
    </row>
    <row r="377" spans="2:45" x14ac:dyDescent="0.2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 s="210"/>
      <c r="AH377"/>
      <c r="AI377"/>
      <c r="AJ377"/>
      <c r="AK377"/>
      <c r="AL377" s="210"/>
      <c r="AM377"/>
      <c r="AN377"/>
      <c r="AO377"/>
      <c r="AP377"/>
      <c r="AQ377"/>
      <c r="AR377"/>
      <c r="AS377"/>
    </row>
    <row r="378" spans="2:45" x14ac:dyDescent="0.2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 s="210"/>
      <c r="AH378"/>
      <c r="AI378"/>
      <c r="AJ378"/>
      <c r="AK378"/>
      <c r="AL378" s="210"/>
      <c r="AM378"/>
      <c r="AN378"/>
      <c r="AO378"/>
      <c r="AP378"/>
      <c r="AQ378"/>
      <c r="AR378"/>
      <c r="AS378"/>
    </row>
    <row r="379" spans="2:45" x14ac:dyDescent="0.2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 s="210"/>
      <c r="AH379"/>
      <c r="AI379"/>
      <c r="AJ379"/>
      <c r="AK379"/>
      <c r="AL379" s="210"/>
      <c r="AM379"/>
      <c r="AN379"/>
      <c r="AO379"/>
      <c r="AP379"/>
      <c r="AQ379"/>
      <c r="AR379"/>
      <c r="AS379"/>
    </row>
    <row r="380" spans="2:45" x14ac:dyDescent="0.2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 s="210"/>
      <c r="AH380"/>
      <c r="AI380"/>
      <c r="AJ380"/>
      <c r="AK380"/>
      <c r="AL380" s="210"/>
      <c r="AM380"/>
      <c r="AN380"/>
      <c r="AO380"/>
      <c r="AP380"/>
      <c r="AQ380"/>
      <c r="AR380"/>
      <c r="AS380"/>
    </row>
    <row r="381" spans="2:45" x14ac:dyDescent="0.2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 s="210"/>
      <c r="AH381"/>
      <c r="AI381"/>
      <c r="AJ381"/>
      <c r="AK381"/>
      <c r="AL381" s="210"/>
      <c r="AM381"/>
      <c r="AN381"/>
      <c r="AO381"/>
      <c r="AP381"/>
      <c r="AQ381"/>
      <c r="AR381"/>
      <c r="AS381"/>
    </row>
    <row r="382" spans="2:45" x14ac:dyDescent="0.2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 s="210"/>
      <c r="AH382"/>
      <c r="AI382"/>
      <c r="AJ382"/>
      <c r="AK382"/>
      <c r="AL382" s="210"/>
      <c r="AM382"/>
      <c r="AN382"/>
      <c r="AO382"/>
      <c r="AP382"/>
      <c r="AQ382"/>
      <c r="AR382"/>
      <c r="AS382"/>
    </row>
    <row r="383" spans="2:45" x14ac:dyDescent="0.2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 s="210"/>
      <c r="AH383"/>
      <c r="AI383"/>
      <c r="AJ383"/>
      <c r="AK383"/>
      <c r="AL383" s="210"/>
      <c r="AM383"/>
      <c r="AN383"/>
      <c r="AO383"/>
      <c r="AP383"/>
      <c r="AQ383"/>
      <c r="AR383"/>
      <c r="AS383"/>
    </row>
    <row r="384" spans="2:45" x14ac:dyDescent="0.2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 s="210"/>
      <c r="AH384"/>
      <c r="AI384"/>
      <c r="AJ384"/>
      <c r="AK384"/>
      <c r="AL384" s="210"/>
      <c r="AM384"/>
      <c r="AN384"/>
      <c r="AO384"/>
      <c r="AP384"/>
      <c r="AQ384"/>
      <c r="AR384"/>
      <c r="AS384"/>
    </row>
    <row r="385" spans="2:45" x14ac:dyDescent="0.2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 s="210"/>
      <c r="AH385"/>
      <c r="AI385"/>
      <c r="AJ385"/>
      <c r="AK385"/>
      <c r="AL385" s="210"/>
      <c r="AM385"/>
      <c r="AN385"/>
      <c r="AO385"/>
      <c r="AP385"/>
      <c r="AQ385"/>
      <c r="AR385"/>
      <c r="AS385"/>
    </row>
    <row r="386" spans="2:45" x14ac:dyDescent="0.2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 s="210"/>
      <c r="AH386"/>
      <c r="AI386"/>
      <c r="AJ386"/>
      <c r="AK386"/>
      <c r="AL386" s="210"/>
      <c r="AM386"/>
      <c r="AN386"/>
      <c r="AO386"/>
      <c r="AP386"/>
      <c r="AQ386"/>
      <c r="AR386"/>
      <c r="AS386"/>
    </row>
    <row r="387" spans="2:45" x14ac:dyDescent="0.2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 s="210"/>
      <c r="AH387"/>
      <c r="AI387"/>
      <c r="AJ387"/>
      <c r="AK387"/>
      <c r="AL387" s="210"/>
      <c r="AM387"/>
      <c r="AN387"/>
      <c r="AO387"/>
      <c r="AP387"/>
      <c r="AQ387"/>
      <c r="AR387"/>
      <c r="AS387"/>
    </row>
    <row r="388" spans="2:45" x14ac:dyDescent="0.2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 s="210"/>
      <c r="AH388"/>
      <c r="AI388"/>
      <c r="AJ388"/>
      <c r="AK388"/>
      <c r="AL388" s="210"/>
      <c r="AM388"/>
      <c r="AN388"/>
      <c r="AO388"/>
      <c r="AP388"/>
      <c r="AQ388"/>
      <c r="AR388"/>
      <c r="AS388"/>
    </row>
    <row r="389" spans="2:45" x14ac:dyDescent="0.2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 s="210"/>
      <c r="AH389"/>
      <c r="AI389"/>
      <c r="AJ389"/>
      <c r="AK389"/>
      <c r="AL389" s="210"/>
      <c r="AM389"/>
      <c r="AN389"/>
      <c r="AO389"/>
      <c r="AP389"/>
      <c r="AQ389"/>
      <c r="AR389"/>
      <c r="AS389"/>
    </row>
    <row r="390" spans="2:45" x14ac:dyDescent="0.2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 s="210"/>
      <c r="AH390"/>
      <c r="AI390"/>
      <c r="AJ390"/>
      <c r="AK390"/>
      <c r="AL390" s="210"/>
      <c r="AM390"/>
      <c r="AN390"/>
      <c r="AO390"/>
      <c r="AP390"/>
      <c r="AQ390"/>
      <c r="AR390"/>
      <c r="AS390"/>
    </row>
    <row r="391" spans="2:45" x14ac:dyDescent="0.2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 s="210"/>
      <c r="AH391"/>
      <c r="AI391"/>
      <c r="AJ391"/>
      <c r="AK391"/>
      <c r="AL391" s="210"/>
      <c r="AM391"/>
      <c r="AN391"/>
      <c r="AO391"/>
      <c r="AP391"/>
      <c r="AQ391"/>
      <c r="AR391"/>
      <c r="AS391"/>
    </row>
    <row r="392" spans="2:45" x14ac:dyDescent="0.2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 s="210"/>
      <c r="AH392"/>
      <c r="AI392"/>
      <c r="AJ392"/>
      <c r="AK392"/>
      <c r="AL392" s="210"/>
      <c r="AM392"/>
      <c r="AN392"/>
      <c r="AO392"/>
      <c r="AP392"/>
      <c r="AQ392"/>
      <c r="AR392"/>
      <c r="AS392"/>
    </row>
    <row r="393" spans="2:45" x14ac:dyDescent="0.2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 s="210"/>
      <c r="AH393"/>
      <c r="AI393"/>
      <c r="AJ393"/>
      <c r="AK393"/>
      <c r="AL393" s="210"/>
      <c r="AM393"/>
      <c r="AN393"/>
      <c r="AO393"/>
      <c r="AP393"/>
      <c r="AQ393"/>
      <c r="AR393"/>
      <c r="AS393"/>
    </row>
    <row r="394" spans="2:45" x14ac:dyDescent="0.2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 s="210"/>
      <c r="AH394"/>
      <c r="AI394"/>
      <c r="AJ394"/>
      <c r="AK394"/>
      <c r="AL394" s="210"/>
      <c r="AM394"/>
      <c r="AN394"/>
      <c r="AO394"/>
      <c r="AP394"/>
      <c r="AQ394"/>
      <c r="AR394"/>
      <c r="AS394"/>
    </row>
    <row r="395" spans="2:45" x14ac:dyDescent="0.2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 s="210"/>
      <c r="AH395"/>
      <c r="AI395"/>
      <c r="AJ395"/>
      <c r="AK395"/>
      <c r="AL395" s="210"/>
      <c r="AM395"/>
      <c r="AN395"/>
      <c r="AO395"/>
      <c r="AP395"/>
      <c r="AQ395"/>
      <c r="AR395"/>
      <c r="AS395"/>
    </row>
    <row r="396" spans="2:45" x14ac:dyDescent="0.2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 s="210"/>
      <c r="AH396"/>
      <c r="AI396"/>
      <c r="AJ396"/>
      <c r="AK396"/>
      <c r="AL396" s="210"/>
      <c r="AM396"/>
      <c r="AN396"/>
      <c r="AO396"/>
      <c r="AP396"/>
      <c r="AQ396"/>
      <c r="AR396"/>
      <c r="AS396"/>
    </row>
    <row r="397" spans="2:45" x14ac:dyDescent="0.2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 s="210"/>
      <c r="AH397"/>
      <c r="AI397"/>
      <c r="AJ397"/>
      <c r="AK397"/>
      <c r="AL397" s="210"/>
      <c r="AM397"/>
      <c r="AN397"/>
      <c r="AO397"/>
      <c r="AP397"/>
      <c r="AQ397"/>
      <c r="AR397"/>
      <c r="AS397"/>
    </row>
    <row r="398" spans="2:45" x14ac:dyDescent="0.2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 s="210"/>
      <c r="AH398"/>
      <c r="AI398"/>
      <c r="AJ398"/>
      <c r="AK398"/>
      <c r="AL398" s="210"/>
      <c r="AM398"/>
      <c r="AN398"/>
      <c r="AO398"/>
      <c r="AP398"/>
      <c r="AQ398"/>
      <c r="AR398"/>
      <c r="AS398"/>
    </row>
    <row r="399" spans="2:45" x14ac:dyDescent="0.2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 s="210"/>
      <c r="AH399"/>
      <c r="AI399"/>
      <c r="AJ399"/>
      <c r="AK399"/>
      <c r="AL399" s="210"/>
      <c r="AM399"/>
      <c r="AN399"/>
      <c r="AO399"/>
      <c r="AP399"/>
      <c r="AQ399"/>
      <c r="AR399"/>
      <c r="AS399"/>
    </row>
    <row r="400" spans="2:45" x14ac:dyDescent="0.2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 s="210"/>
      <c r="AH400"/>
      <c r="AI400"/>
      <c r="AJ400"/>
      <c r="AK400"/>
      <c r="AL400" s="210"/>
      <c r="AM400"/>
      <c r="AN400"/>
      <c r="AO400"/>
      <c r="AP400"/>
      <c r="AQ400"/>
      <c r="AR400"/>
      <c r="AS400"/>
    </row>
    <row r="401" spans="2:45" x14ac:dyDescent="0.2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 s="210"/>
      <c r="AH401"/>
      <c r="AI401"/>
      <c r="AJ401"/>
      <c r="AK401"/>
      <c r="AL401" s="210"/>
      <c r="AM401"/>
      <c r="AN401"/>
      <c r="AO401"/>
      <c r="AP401"/>
      <c r="AQ401"/>
      <c r="AR401"/>
      <c r="AS401"/>
    </row>
    <row r="402" spans="2:45" x14ac:dyDescent="0.2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 s="210"/>
      <c r="AH402"/>
      <c r="AI402"/>
      <c r="AJ402"/>
      <c r="AK402"/>
      <c r="AL402" s="210"/>
      <c r="AM402"/>
      <c r="AN402"/>
      <c r="AO402"/>
      <c r="AP402"/>
      <c r="AQ402"/>
      <c r="AR402"/>
      <c r="AS402"/>
    </row>
    <row r="403" spans="2:45" x14ac:dyDescent="0.2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 s="210"/>
      <c r="AH403"/>
      <c r="AI403"/>
      <c r="AJ403"/>
      <c r="AK403"/>
      <c r="AL403" s="210"/>
      <c r="AM403"/>
      <c r="AN403"/>
      <c r="AO403"/>
      <c r="AP403"/>
      <c r="AQ403"/>
      <c r="AR403"/>
      <c r="AS403"/>
    </row>
    <row r="404" spans="2:45" x14ac:dyDescent="0.2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 s="210"/>
      <c r="AH404"/>
      <c r="AI404"/>
      <c r="AJ404"/>
      <c r="AK404"/>
      <c r="AL404" s="210"/>
      <c r="AM404"/>
      <c r="AN404"/>
      <c r="AO404"/>
      <c r="AP404"/>
      <c r="AQ404"/>
      <c r="AR404"/>
      <c r="AS404"/>
    </row>
    <row r="405" spans="2:45" x14ac:dyDescent="0.2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 s="210"/>
      <c r="AH405"/>
      <c r="AI405"/>
      <c r="AJ405"/>
      <c r="AK405"/>
      <c r="AL405" s="210"/>
      <c r="AM405"/>
      <c r="AN405"/>
      <c r="AO405"/>
      <c r="AP405"/>
      <c r="AQ405"/>
      <c r="AR405"/>
      <c r="AS405"/>
    </row>
    <row r="406" spans="2:45" x14ac:dyDescent="0.2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 s="210"/>
      <c r="AH406"/>
      <c r="AI406"/>
      <c r="AJ406"/>
      <c r="AK406"/>
      <c r="AL406" s="210"/>
      <c r="AM406"/>
      <c r="AN406"/>
      <c r="AO406"/>
      <c r="AP406"/>
      <c r="AQ406"/>
      <c r="AR406"/>
      <c r="AS406"/>
    </row>
    <row r="407" spans="2:45" x14ac:dyDescent="0.2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 s="210"/>
      <c r="AH407"/>
      <c r="AI407"/>
      <c r="AJ407"/>
      <c r="AK407"/>
      <c r="AL407" s="210"/>
      <c r="AM407"/>
      <c r="AN407"/>
      <c r="AO407"/>
      <c r="AP407"/>
      <c r="AQ407"/>
      <c r="AR407"/>
      <c r="AS407"/>
    </row>
    <row r="408" spans="2:45" x14ac:dyDescent="0.2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 s="210"/>
      <c r="AH408"/>
      <c r="AI408"/>
      <c r="AJ408"/>
      <c r="AK408"/>
      <c r="AL408" s="210"/>
      <c r="AM408"/>
      <c r="AN408"/>
      <c r="AO408"/>
      <c r="AP408"/>
      <c r="AQ408"/>
      <c r="AR408"/>
      <c r="AS408"/>
    </row>
    <row r="409" spans="2:45" x14ac:dyDescent="0.2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 s="210"/>
      <c r="AH409"/>
      <c r="AI409"/>
      <c r="AJ409"/>
      <c r="AK409"/>
      <c r="AL409" s="210"/>
      <c r="AM409"/>
      <c r="AN409"/>
      <c r="AO409"/>
      <c r="AP409"/>
      <c r="AQ409"/>
      <c r="AR409"/>
      <c r="AS409"/>
    </row>
    <row r="410" spans="2:45" x14ac:dyDescent="0.2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 s="210"/>
      <c r="AH410"/>
      <c r="AI410"/>
      <c r="AJ410"/>
      <c r="AK410"/>
      <c r="AL410" s="210"/>
      <c r="AM410"/>
      <c r="AN410"/>
      <c r="AO410"/>
      <c r="AP410"/>
      <c r="AQ410"/>
      <c r="AR410"/>
      <c r="AS410"/>
    </row>
    <row r="411" spans="2:45" x14ac:dyDescent="0.2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 s="210"/>
      <c r="AH411"/>
      <c r="AI411"/>
      <c r="AJ411"/>
      <c r="AK411"/>
      <c r="AL411" s="210"/>
      <c r="AM411"/>
      <c r="AN411"/>
      <c r="AO411"/>
      <c r="AP411"/>
      <c r="AQ411"/>
      <c r="AR411"/>
      <c r="AS411"/>
    </row>
    <row r="412" spans="2:45" x14ac:dyDescent="0.2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 s="210"/>
      <c r="AH412"/>
      <c r="AI412"/>
      <c r="AJ412"/>
      <c r="AK412"/>
      <c r="AL412" s="210"/>
      <c r="AM412"/>
      <c r="AN412"/>
      <c r="AO412"/>
      <c r="AP412"/>
      <c r="AQ412"/>
      <c r="AR412"/>
      <c r="AS412"/>
    </row>
    <row r="413" spans="2:45" x14ac:dyDescent="0.2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 s="210"/>
      <c r="AH413"/>
      <c r="AI413"/>
      <c r="AJ413"/>
      <c r="AK413"/>
      <c r="AL413" s="210"/>
      <c r="AM413"/>
      <c r="AN413"/>
      <c r="AO413"/>
      <c r="AP413"/>
      <c r="AQ413"/>
      <c r="AR413"/>
      <c r="AS413"/>
    </row>
    <row r="414" spans="2:45" x14ac:dyDescent="0.2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 s="210"/>
      <c r="AH414"/>
      <c r="AI414"/>
      <c r="AJ414"/>
      <c r="AK414"/>
      <c r="AL414" s="210"/>
      <c r="AM414"/>
      <c r="AN414"/>
      <c r="AO414"/>
      <c r="AP414"/>
      <c r="AQ414"/>
      <c r="AR414"/>
      <c r="AS414"/>
    </row>
    <row r="415" spans="2:45" x14ac:dyDescent="0.2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 s="210"/>
      <c r="AH415"/>
      <c r="AI415"/>
      <c r="AJ415"/>
      <c r="AK415"/>
      <c r="AL415" s="210"/>
      <c r="AM415"/>
      <c r="AN415"/>
      <c r="AO415"/>
      <c r="AP415"/>
      <c r="AQ415"/>
      <c r="AR415"/>
      <c r="AS415"/>
    </row>
    <row r="416" spans="2:45" x14ac:dyDescent="0.2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 s="210"/>
      <c r="AH416"/>
      <c r="AI416"/>
      <c r="AJ416"/>
      <c r="AK416"/>
      <c r="AL416" s="210"/>
      <c r="AM416"/>
      <c r="AN416"/>
      <c r="AO416"/>
      <c r="AP416"/>
      <c r="AQ416"/>
      <c r="AR416"/>
      <c r="AS416"/>
    </row>
    <row r="417" spans="2:45" x14ac:dyDescent="0.2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 s="210"/>
      <c r="AH417"/>
      <c r="AI417"/>
      <c r="AJ417"/>
      <c r="AK417"/>
      <c r="AL417" s="210"/>
      <c r="AM417"/>
      <c r="AN417"/>
      <c r="AO417"/>
      <c r="AP417"/>
      <c r="AQ417"/>
      <c r="AR417"/>
      <c r="AS417"/>
    </row>
    <row r="418" spans="2:45" x14ac:dyDescent="0.2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 s="210"/>
      <c r="AH418"/>
      <c r="AI418"/>
      <c r="AJ418"/>
      <c r="AK418"/>
      <c r="AL418" s="210"/>
      <c r="AM418"/>
      <c r="AN418"/>
      <c r="AO418"/>
      <c r="AP418"/>
      <c r="AQ418"/>
      <c r="AR418"/>
      <c r="AS418"/>
    </row>
    <row r="419" spans="2:45" x14ac:dyDescent="0.2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 s="210"/>
      <c r="AH419"/>
      <c r="AI419"/>
      <c r="AJ419"/>
      <c r="AK419"/>
      <c r="AL419" s="210"/>
      <c r="AM419"/>
      <c r="AN419"/>
      <c r="AO419"/>
      <c r="AP419"/>
      <c r="AQ419"/>
      <c r="AR419"/>
      <c r="AS419"/>
    </row>
    <row r="420" spans="2:45" x14ac:dyDescent="0.2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 s="210"/>
      <c r="AH420"/>
      <c r="AI420"/>
      <c r="AJ420"/>
      <c r="AK420"/>
      <c r="AL420" s="210"/>
      <c r="AM420"/>
      <c r="AN420"/>
      <c r="AO420"/>
      <c r="AP420"/>
      <c r="AQ420"/>
      <c r="AR420"/>
      <c r="AS420"/>
    </row>
    <row r="421" spans="2:45" x14ac:dyDescent="0.2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 s="210"/>
      <c r="AH421"/>
      <c r="AI421"/>
      <c r="AJ421"/>
      <c r="AK421"/>
      <c r="AL421" s="210"/>
      <c r="AM421"/>
      <c r="AN421"/>
      <c r="AO421"/>
      <c r="AP421"/>
      <c r="AQ421"/>
      <c r="AR421"/>
      <c r="AS421"/>
    </row>
    <row r="422" spans="2:45" x14ac:dyDescent="0.2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 s="210"/>
      <c r="AH422"/>
      <c r="AI422"/>
      <c r="AJ422"/>
      <c r="AK422"/>
      <c r="AL422" s="210"/>
      <c r="AM422"/>
      <c r="AN422"/>
      <c r="AO422"/>
      <c r="AP422"/>
      <c r="AQ422"/>
      <c r="AR422"/>
      <c r="AS422"/>
    </row>
    <row r="423" spans="2:45" x14ac:dyDescent="0.2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 s="210"/>
      <c r="AH423"/>
      <c r="AI423"/>
      <c r="AJ423"/>
      <c r="AK423"/>
      <c r="AL423" s="210"/>
      <c r="AM423"/>
      <c r="AN423"/>
      <c r="AO423"/>
      <c r="AP423"/>
      <c r="AQ423"/>
      <c r="AR423"/>
      <c r="AS423"/>
    </row>
    <row r="424" spans="2:45" x14ac:dyDescent="0.2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 s="210"/>
      <c r="AH424"/>
      <c r="AI424"/>
      <c r="AJ424"/>
      <c r="AK424"/>
      <c r="AL424" s="210"/>
      <c r="AM424"/>
      <c r="AN424"/>
      <c r="AO424"/>
      <c r="AP424"/>
      <c r="AQ424"/>
      <c r="AR424"/>
      <c r="AS424"/>
    </row>
    <row r="425" spans="2:45" x14ac:dyDescent="0.2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 s="210"/>
      <c r="AH425"/>
      <c r="AI425"/>
      <c r="AJ425"/>
      <c r="AK425"/>
      <c r="AL425" s="210"/>
      <c r="AM425"/>
      <c r="AN425"/>
      <c r="AO425"/>
      <c r="AP425"/>
      <c r="AQ425"/>
      <c r="AR425"/>
      <c r="AS425"/>
    </row>
    <row r="426" spans="2:45" x14ac:dyDescent="0.2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 s="210"/>
      <c r="AH426"/>
      <c r="AI426"/>
      <c r="AJ426"/>
      <c r="AK426"/>
      <c r="AL426" s="210"/>
      <c r="AM426"/>
      <c r="AN426"/>
      <c r="AO426"/>
      <c r="AP426"/>
      <c r="AQ426"/>
      <c r="AR426"/>
      <c r="AS426"/>
    </row>
    <row r="427" spans="2:45" x14ac:dyDescent="0.2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 s="210"/>
      <c r="AH427"/>
      <c r="AI427"/>
      <c r="AJ427"/>
      <c r="AK427"/>
      <c r="AL427" s="210"/>
      <c r="AM427"/>
      <c r="AN427"/>
      <c r="AO427"/>
      <c r="AP427"/>
      <c r="AQ427"/>
      <c r="AR427"/>
      <c r="AS427"/>
    </row>
    <row r="428" spans="2:45" x14ac:dyDescent="0.2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 s="210"/>
      <c r="AH428"/>
      <c r="AI428"/>
      <c r="AJ428"/>
      <c r="AK428"/>
      <c r="AL428" s="210"/>
      <c r="AM428"/>
      <c r="AN428"/>
      <c r="AO428"/>
      <c r="AP428"/>
      <c r="AQ428"/>
      <c r="AR428"/>
      <c r="AS428"/>
    </row>
    <row r="429" spans="2:45" x14ac:dyDescent="0.2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 s="210"/>
      <c r="AH429"/>
      <c r="AI429"/>
      <c r="AJ429"/>
      <c r="AK429"/>
      <c r="AL429" s="210"/>
      <c r="AM429"/>
      <c r="AN429"/>
      <c r="AO429"/>
      <c r="AP429"/>
      <c r="AQ429"/>
      <c r="AR429"/>
      <c r="AS429"/>
    </row>
    <row r="430" spans="2:45" x14ac:dyDescent="0.2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 s="210"/>
      <c r="AH430"/>
      <c r="AI430"/>
      <c r="AJ430"/>
      <c r="AK430"/>
      <c r="AL430" s="210"/>
      <c r="AM430"/>
      <c r="AN430"/>
      <c r="AO430"/>
      <c r="AP430"/>
      <c r="AQ430"/>
      <c r="AR430"/>
      <c r="AS430"/>
    </row>
    <row r="431" spans="2:45" x14ac:dyDescent="0.2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 s="210"/>
      <c r="AH431"/>
      <c r="AI431"/>
      <c r="AJ431"/>
      <c r="AK431"/>
      <c r="AL431" s="210"/>
      <c r="AM431"/>
      <c r="AN431"/>
      <c r="AO431"/>
      <c r="AP431"/>
      <c r="AQ431"/>
      <c r="AR431"/>
      <c r="AS431"/>
    </row>
    <row r="432" spans="2:45" x14ac:dyDescent="0.2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 s="210"/>
      <c r="AH432"/>
      <c r="AI432"/>
      <c r="AJ432"/>
      <c r="AK432"/>
      <c r="AL432" s="210"/>
      <c r="AM432"/>
      <c r="AN432"/>
      <c r="AO432"/>
      <c r="AP432"/>
      <c r="AQ432"/>
      <c r="AR432"/>
      <c r="AS432"/>
    </row>
    <row r="433" spans="2:45" x14ac:dyDescent="0.2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 s="210"/>
      <c r="AH433"/>
      <c r="AI433"/>
      <c r="AJ433"/>
      <c r="AK433"/>
      <c r="AL433" s="210"/>
      <c r="AM433"/>
      <c r="AN433"/>
      <c r="AO433"/>
      <c r="AP433"/>
      <c r="AQ433"/>
      <c r="AR433"/>
      <c r="AS433"/>
    </row>
    <row r="434" spans="2:45" x14ac:dyDescent="0.2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 s="210"/>
      <c r="AH434"/>
      <c r="AI434"/>
      <c r="AJ434"/>
      <c r="AK434"/>
      <c r="AL434" s="210"/>
      <c r="AM434"/>
      <c r="AN434"/>
      <c r="AO434"/>
      <c r="AP434"/>
      <c r="AQ434"/>
      <c r="AR434"/>
      <c r="AS434"/>
    </row>
    <row r="435" spans="2:45" x14ac:dyDescent="0.2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 s="210"/>
      <c r="AH435"/>
      <c r="AI435"/>
      <c r="AJ435"/>
      <c r="AK435"/>
      <c r="AL435" s="210"/>
      <c r="AM435"/>
      <c r="AN435"/>
      <c r="AO435"/>
      <c r="AP435"/>
      <c r="AQ435"/>
      <c r="AR435"/>
      <c r="AS435"/>
    </row>
    <row r="436" spans="2:45" x14ac:dyDescent="0.2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 s="210"/>
      <c r="AH436"/>
      <c r="AI436"/>
      <c r="AJ436"/>
      <c r="AK436"/>
      <c r="AL436" s="210"/>
      <c r="AM436"/>
      <c r="AN436"/>
      <c r="AO436"/>
      <c r="AP436"/>
      <c r="AQ436"/>
      <c r="AR436"/>
      <c r="AS436"/>
    </row>
    <row r="437" spans="2:45" x14ac:dyDescent="0.2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 s="210"/>
      <c r="AH437"/>
      <c r="AI437"/>
      <c r="AJ437"/>
      <c r="AK437"/>
      <c r="AL437" s="210"/>
      <c r="AM437"/>
      <c r="AN437"/>
      <c r="AO437"/>
      <c r="AP437"/>
      <c r="AQ437"/>
      <c r="AR437"/>
      <c r="AS437"/>
    </row>
    <row r="438" spans="2:45" x14ac:dyDescent="0.2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 s="210"/>
      <c r="AH438"/>
      <c r="AI438"/>
      <c r="AJ438"/>
      <c r="AK438"/>
      <c r="AL438" s="210"/>
      <c r="AM438"/>
      <c r="AN438"/>
      <c r="AO438"/>
      <c r="AP438"/>
      <c r="AQ438"/>
      <c r="AR438"/>
      <c r="AS438"/>
    </row>
    <row r="439" spans="2:45" x14ac:dyDescent="0.2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 s="210"/>
      <c r="AH439"/>
      <c r="AI439"/>
      <c r="AJ439"/>
      <c r="AK439"/>
      <c r="AL439" s="210"/>
      <c r="AM439"/>
      <c r="AN439"/>
      <c r="AO439"/>
      <c r="AP439"/>
      <c r="AQ439"/>
      <c r="AR439"/>
      <c r="AS439"/>
    </row>
    <row r="440" spans="2:45" x14ac:dyDescent="0.2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 s="210"/>
      <c r="AH440"/>
      <c r="AI440"/>
      <c r="AJ440"/>
      <c r="AK440"/>
      <c r="AL440" s="210"/>
      <c r="AM440"/>
      <c r="AN440"/>
      <c r="AO440"/>
      <c r="AP440"/>
      <c r="AQ440"/>
      <c r="AR440"/>
      <c r="AS440"/>
    </row>
    <row r="441" spans="2:45" x14ac:dyDescent="0.2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 s="210"/>
      <c r="AH441"/>
      <c r="AI441"/>
      <c r="AJ441"/>
      <c r="AK441"/>
      <c r="AL441" s="210"/>
      <c r="AM441"/>
      <c r="AN441"/>
      <c r="AO441"/>
      <c r="AP441"/>
      <c r="AQ441"/>
      <c r="AR441"/>
      <c r="AS441"/>
    </row>
    <row r="442" spans="2:45" x14ac:dyDescent="0.2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 s="210"/>
      <c r="AH442"/>
      <c r="AI442"/>
      <c r="AJ442"/>
      <c r="AK442"/>
      <c r="AL442" s="210"/>
      <c r="AM442"/>
      <c r="AN442"/>
      <c r="AO442"/>
      <c r="AP442"/>
      <c r="AQ442"/>
      <c r="AR442"/>
      <c r="AS442"/>
    </row>
    <row r="443" spans="2:45" x14ac:dyDescent="0.2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 s="210"/>
      <c r="AH443"/>
      <c r="AI443"/>
      <c r="AJ443"/>
      <c r="AK443"/>
      <c r="AL443" s="210"/>
      <c r="AM443"/>
      <c r="AN443"/>
      <c r="AO443"/>
      <c r="AP443"/>
      <c r="AQ443"/>
      <c r="AR443"/>
      <c r="AS443"/>
    </row>
    <row r="444" spans="2:45" x14ac:dyDescent="0.2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 s="210"/>
      <c r="AH444"/>
      <c r="AI444"/>
      <c r="AJ444"/>
      <c r="AK444"/>
      <c r="AL444" s="210"/>
      <c r="AM444"/>
      <c r="AN444"/>
      <c r="AO444"/>
      <c r="AP444"/>
      <c r="AQ444"/>
      <c r="AR444"/>
      <c r="AS444"/>
    </row>
    <row r="445" spans="2:45" x14ac:dyDescent="0.2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 s="210"/>
      <c r="AH445"/>
      <c r="AI445"/>
      <c r="AJ445"/>
      <c r="AK445"/>
      <c r="AL445" s="210"/>
      <c r="AM445"/>
      <c r="AN445"/>
      <c r="AO445"/>
      <c r="AP445"/>
      <c r="AQ445"/>
      <c r="AR445"/>
      <c r="AS445"/>
    </row>
    <row r="446" spans="2:45" x14ac:dyDescent="0.2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 s="210"/>
      <c r="AH446"/>
      <c r="AI446"/>
      <c r="AJ446"/>
      <c r="AK446"/>
      <c r="AL446" s="210"/>
      <c r="AM446"/>
      <c r="AN446"/>
      <c r="AO446"/>
      <c r="AP446"/>
      <c r="AQ446"/>
      <c r="AR446"/>
      <c r="AS446"/>
    </row>
    <row r="447" spans="2:45" x14ac:dyDescent="0.2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 s="210"/>
      <c r="AH447"/>
      <c r="AI447"/>
      <c r="AJ447"/>
      <c r="AK447"/>
      <c r="AL447" s="210"/>
      <c r="AM447"/>
      <c r="AN447"/>
      <c r="AO447"/>
      <c r="AP447"/>
      <c r="AQ447"/>
      <c r="AR447"/>
      <c r="AS447"/>
    </row>
  </sheetData>
  <mergeCells count="102">
    <mergeCell ref="Z116:AC116"/>
    <mergeCell ref="Z117:AC117"/>
    <mergeCell ref="AD116:AH116"/>
    <mergeCell ref="AD117:AH117"/>
    <mergeCell ref="AT12:AT16"/>
    <mergeCell ref="AL14:AP14"/>
    <mergeCell ref="AL15:AO15"/>
    <mergeCell ref="AL104:AP104"/>
    <mergeCell ref="A39:AP39"/>
    <mergeCell ref="A28:AP28"/>
    <mergeCell ref="AK15:AK16"/>
    <mergeCell ref="V15:V16"/>
    <mergeCell ref="AG15:AJ15"/>
    <mergeCell ref="AG12:AP13"/>
    <mergeCell ref="R15:U15"/>
    <mergeCell ref="A27:B27"/>
    <mergeCell ref="W14:AA14"/>
    <mergeCell ref="AP15:AP16"/>
    <mergeCell ref="A54:AP54"/>
    <mergeCell ref="A103:B103"/>
    <mergeCell ref="A101:B101"/>
    <mergeCell ref="A37:B37"/>
    <mergeCell ref="A17:AP17"/>
    <mergeCell ref="R104:V104"/>
    <mergeCell ref="AB105:AF105"/>
    <mergeCell ref="M106:Q106"/>
    <mergeCell ref="AG105:AK105"/>
    <mergeCell ref="AG106:AK106"/>
    <mergeCell ref="AG104:AK104"/>
    <mergeCell ref="A71:AP71"/>
    <mergeCell ref="A87:AP87"/>
    <mergeCell ref="A72:AP72"/>
    <mergeCell ref="W106:AA106"/>
    <mergeCell ref="AB106:AF106"/>
    <mergeCell ref="W104:AA104"/>
    <mergeCell ref="A104:L104"/>
    <mergeCell ref="M104:Q104"/>
    <mergeCell ref="W105:AA105"/>
    <mergeCell ref="M105:Q105"/>
    <mergeCell ref="R105:V105"/>
    <mergeCell ref="AQ12:AQ16"/>
    <mergeCell ref="AS12:AS16"/>
    <mergeCell ref="AR12:AR16"/>
    <mergeCell ref="E14:E16"/>
    <mergeCell ref="A50:AP50"/>
    <mergeCell ref="A38:AP38"/>
    <mergeCell ref="A18:AP18"/>
    <mergeCell ref="A29:AP29"/>
    <mergeCell ref="A49:B49"/>
    <mergeCell ref="A55:AP55"/>
    <mergeCell ref="AD115:AH115"/>
    <mergeCell ref="Z115:AC115"/>
    <mergeCell ref="AD114:AH114"/>
    <mergeCell ref="Z114:AC114"/>
    <mergeCell ref="AL105:AP105"/>
    <mergeCell ref="AD109:AH111"/>
    <mergeCell ref="Z109:AC111"/>
    <mergeCell ref="Z112:AC112"/>
    <mergeCell ref="Z113:AC113"/>
    <mergeCell ref="AD112:AH112"/>
    <mergeCell ref="AD113:AH113"/>
    <mergeCell ref="AL106:AP106"/>
    <mergeCell ref="A109:B109"/>
    <mergeCell ref="C109:D109"/>
    <mergeCell ref="A70:B70"/>
    <mergeCell ref="C111:D111"/>
    <mergeCell ref="C110:D110"/>
    <mergeCell ref="R106:V106"/>
    <mergeCell ref="A107:C107"/>
    <mergeCell ref="A108:E108"/>
    <mergeCell ref="L12:L16"/>
    <mergeCell ref="M15:P15"/>
    <mergeCell ref="I5:U5"/>
    <mergeCell ref="F13:K14"/>
    <mergeCell ref="A53:B53"/>
    <mergeCell ref="Q15:Q16"/>
    <mergeCell ref="W12:AF13"/>
    <mergeCell ref="D12:D16"/>
    <mergeCell ref="AB14:AF14"/>
    <mergeCell ref="J15:K15"/>
    <mergeCell ref="F15:I15"/>
    <mergeCell ref="A106:L106"/>
    <mergeCell ref="A105:L105"/>
    <mergeCell ref="A86:B86"/>
    <mergeCell ref="AB104:AF104"/>
    <mergeCell ref="A1:AP1"/>
    <mergeCell ref="A2:AP2"/>
    <mergeCell ref="W15:Z15"/>
    <mergeCell ref="AA15:AA16"/>
    <mergeCell ref="AB15:AE15"/>
    <mergeCell ref="AF15:AF16"/>
    <mergeCell ref="K3:AB3"/>
    <mergeCell ref="F4:J4"/>
    <mergeCell ref="K4:AK4"/>
    <mergeCell ref="B12:B16"/>
    <mergeCell ref="E12:K12"/>
    <mergeCell ref="AG14:AK14"/>
    <mergeCell ref="M14:Q14"/>
    <mergeCell ref="R14:V14"/>
    <mergeCell ref="M12:V13"/>
    <mergeCell ref="C12:C16"/>
    <mergeCell ref="A12:A16"/>
  </mergeCells>
  <conditionalFormatting sqref="M106:Q106">
    <cfRule type="cellIs" dxfId="7" priority="92" operator="lessThan">
      <formula>27</formula>
    </cfRule>
  </conditionalFormatting>
  <conditionalFormatting sqref="R106:AP106">
    <cfRule type="cellIs" dxfId="6" priority="91" operator="lessThan">
      <formula>27</formula>
    </cfRule>
  </conditionalFormatting>
  <conditionalFormatting sqref="L52 L40:L48 L30:L36 L73:L85 L89:L100 L19:L26">
    <cfRule type="cellIs" dxfId="5" priority="21" operator="equal">
      <formula>$AR19+$AT19</formula>
    </cfRule>
  </conditionalFormatting>
  <conditionalFormatting sqref="L69">
    <cfRule type="cellIs" dxfId="4" priority="15" operator="equal">
      <formula>$AR69+$AT69</formula>
    </cfRule>
  </conditionalFormatting>
  <conditionalFormatting sqref="L102">
    <cfRule type="cellIs" dxfId="3" priority="8" operator="equal">
      <formula>$AR102+$AT102</formula>
    </cfRule>
  </conditionalFormatting>
  <conditionalFormatting sqref="AS103">
    <cfRule type="cellIs" dxfId="2" priority="4" operator="notEqual">
      <formula>$L$103</formula>
    </cfRule>
  </conditionalFormatting>
  <conditionalFormatting sqref="L56:L67">
    <cfRule type="cellIs" dxfId="1" priority="3" operator="equal">
      <formula>$AR56+$AT56</formula>
    </cfRule>
  </conditionalFormatting>
  <conditionalFormatting sqref="L68">
    <cfRule type="cellIs" dxfId="0" priority="2" operator="equal">
      <formula>$AR68+$AT68</formula>
    </cfRule>
  </conditionalFormatting>
  <printOptions horizontalCentered="1"/>
  <pageMargins left="3.937007874015748E-2" right="3.937007874015748E-2" top="0.19685039370078741" bottom="0.19685039370078741" header="0" footer="0.19685039370078741"/>
  <pageSetup paperSize="9" scale="57" orientation="landscape" r:id="rId1"/>
  <headerFooter>
    <oddFooter>Strona &amp;P</oddFooter>
  </headerFooter>
  <rowBreaks count="1" manualBreakCount="1">
    <brk id="53" max="50" man="1"/>
  </rowBreaks>
  <colBreaks count="1" manualBreakCount="1">
    <brk id="49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'zlicznaie dyscyp'!$A$2:$A$48</xm:f>
          </x14:formula1>
          <xm:sqref>AQ30:AQ36 AS30:AS36 AQ56:AQ69 AS56:AS69 AS102 AQ102 AQ52 AS52 AQ40:AQ48 AS40:AS48 AS73:AS85 AQ73:AQ85 AQ89:AQ100 AS89:AS100 AS19:AS26 AQ19:AQ26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R51"/>
  <sheetViews>
    <sheetView workbookViewId="0">
      <selection activeCell="N2" sqref="N2"/>
    </sheetView>
  </sheetViews>
  <sheetFormatPr defaultRowHeight="12.75" x14ac:dyDescent="0.2"/>
  <cols>
    <col min="1" max="1" width="30.7109375" customWidth="1"/>
    <col min="2" max="2" width="5.85546875" customWidth="1"/>
    <col min="3" max="3" width="5.28515625" customWidth="1"/>
    <col min="5" max="5" width="6.140625" customWidth="1"/>
    <col min="6" max="6" width="4.140625" customWidth="1"/>
    <col min="8" max="8" width="9.140625" style="130"/>
    <col min="10" max="10" width="15.85546875" customWidth="1"/>
    <col min="14" max="14" width="8.42578125" customWidth="1"/>
  </cols>
  <sheetData>
    <row r="1" spans="1:18" x14ac:dyDescent="0.2">
      <c r="A1" t="s">
        <v>54</v>
      </c>
      <c r="B1" s="1" t="s">
        <v>56</v>
      </c>
      <c r="C1" s="1" t="s">
        <v>65</v>
      </c>
      <c r="D1" s="1" t="s">
        <v>55</v>
      </c>
      <c r="E1" s="1" t="s">
        <v>66</v>
      </c>
      <c r="F1" s="1" t="s">
        <v>57</v>
      </c>
      <c r="G1" s="1" t="s">
        <v>67</v>
      </c>
      <c r="H1" s="129" t="s">
        <v>68</v>
      </c>
      <c r="I1" s="1" t="s">
        <v>69</v>
      </c>
      <c r="N1">
        <f>SUM(Tabela1[ects razem])</f>
        <v>179.5</v>
      </c>
    </row>
    <row r="2" spans="1:18" ht="15" x14ac:dyDescent="0.2">
      <c r="A2" s="9" t="s">
        <v>82</v>
      </c>
      <c r="B2" s="111">
        <f>COUNTIF('Plan studiów'!AQ$19:AQ$102,A2)</f>
        <v>0</v>
      </c>
      <c r="C2">
        <f>SUMIF('Plan studiów'!AQ$19:AQ$102,A2,'Plan studiów'!AR$19:AR$102)</f>
        <v>0</v>
      </c>
      <c r="D2">
        <f>COUNTIF('Plan studiów'!AS$19:AS$102,A2)</f>
        <v>0</v>
      </c>
      <c r="E2">
        <f>SUMIF('Plan studiów'!AS$19:AS$102,A2,'Plan studiów'!AT$19:AT$102)</f>
        <v>0</v>
      </c>
      <c r="F2">
        <f>Tabela1[[#This Row],[Kolumna2]]+Tabela1[[#This Row],[ilosc wystąpień 1]]</f>
        <v>0</v>
      </c>
      <c r="G2">
        <f>Tabela1[[#This Row],[Kolumna3]]+Tabela1[[#This Row],[Kolumna4]]</f>
        <v>0</v>
      </c>
      <c r="H2" s="130">
        <f t="shared" ref="H2:H49" si="0">G2/N$1</f>
        <v>0</v>
      </c>
      <c r="I2" t="str">
        <f t="shared" ref="I2:I49" si="1">TEXT(H2,"0%, ")</f>
        <v xml:space="preserve">0%, </v>
      </c>
      <c r="N2" t="str">
        <f>CONCATENATE(A2,A3,A4,A5,A6,A7)</f>
        <v xml:space="preserve">inżynieria biomedyczna  literaturoznawstwo  językoznawstwo  nauki medyczne  historia  informatyka techniczna i telekomunikacja  </v>
      </c>
    </row>
    <row r="3" spans="1:18" ht="17.25" x14ac:dyDescent="0.3">
      <c r="A3" s="9" t="s">
        <v>73</v>
      </c>
      <c r="B3" s="111">
        <f>COUNTIF('Plan studiów'!AQ$19:AQ$102,A3)</f>
        <v>0</v>
      </c>
      <c r="C3">
        <f>SUMIF('Plan studiów'!AQ$19:AQ$102,A3,'Plan studiów'!AR$19:AR$102)</f>
        <v>0</v>
      </c>
      <c r="D3">
        <f>COUNTIF('Plan studiów'!AS$19:AS$102,A3)</f>
        <v>0</v>
      </c>
      <c r="E3">
        <f>SUMIF('Plan studiów'!AS$19:AS$102,A3,'Plan studiów'!AT$19:AT$102)</f>
        <v>0</v>
      </c>
      <c r="F3">
        <f>Tabela1[[#This Row],[Kolumna2]]+Tabela1[[#This Row],[ilosc wystąpień 1]]</f>
        <v>0</v>
      </c>
      <c r="G3">
        <f>Tabela1[[#This Row],[Kolumna3]]+Tabela1[[#This Row],[Kolumna4]]</f>
        <v>0</v>
      </c>
      <c r="H3" s="130">
        <f t="shared" si="0"/>
        <v>0</v>
      </c>
      <c r="I3" t="str">
        <f t="shared" si="1"/>
        <v xml:space="preserve">0%, </v>
      </c>
      <c r="N3" s="114" t="str">
        <f>IF(H2&gt;0,A2&amp;I2,)&amp;IF(H3&gt;0,A3,)&amp;IF(H4&gt;0,A4,)&amp;IF(H5&gt;0,A5,)&amp;IF(H6&gt;0,A6,)&amp;IF(H7&gt;0,A7,)&amp;IF(H8&gt;0,A8,)&amp;IF(H9&gt;0,A9,)&amp;IF(H10&gt;0,A10,)&amp;IF(H11&gt;0,A11,)</f>
        <v xml:space="preserve">nauki medyczne  </v>
      </c>
    </row>
    <row r="4" spans="1:18" ht="15" x14ac:dyDescent="0.2">
      <c r="A4" s="9" t="s">
        <v>72</v>
      </c>
      <c r="B4" s="111">
        <f>COUNTIF('Plan studiów'!AQ$19:AQ$102,A4)</f>
        <v>0</v>
      </c>
      <c r="C4">
        <f>SUMIF('Plan studiów'!AQ$19:AQ$102,A4,'Plan studiów'!AR$19:AR$102)</f>
        <v>0</v>
      </c>
      <c r="D4">
        <f>COUNTIF('Plan studiów'!AS$19:AS$102,A4)</f>
        <v>0</v>
      </c>
      <c r="E4">
        <f>SUMIF('Plan studiów'!AS$19:AS$102,A4,'Plan studiów'!AT$19:AT$102)</f>
        <v>0</v>
      </c>
      <c r="F4">
        <f>Tabela1[[#This Row],[Kolumna2]]+Tabela1[[#This Row],[ilosc wystąpień 1]]</f>
        <v>0</v>
      </c>
      <c r="G4">
        <f>Tabela1[[#This Row],[Kolumna3]]+Tabela1[[#This Row],[Kolumna4]]</f>
        <v>0</v>
      </c>
      <c r="H4" s="130">
        <f t="shared" si="0"/>
        <v>0</v>
      </c>
      <c r="I4" t="str">
        <f t="shared" si="1"/>
        <v xml:space="preserve">0%, </v>
      </c>
      <c r="N4" t="str">
        <f>IF(H2&gt;0,A2&amp;I2,)&amp;"(wiodąca), "&amp;IF(H3&gt;0,A3&amp;I3,)&amp;IF(H4&gt;0,A4&amp;I4,)&amp;IF(H5&gt;0,A5&amp;I5,)&amp;IF(H6&gt;0,A6&amp;I6,)&amp;IF(H7&gt;0,A7&amp;I7,)&amp;IF(H8&gt;0,A8&amp;I8,)&amp;IF(H9&gt;0,A9&amp;I9,)&amp;IF(H10&gt;0,A10&amp;I10,)&amp;IF(H11&gt;0,A11&amp;I11,)&amp;IF(H12&gt;0,A12&amp;I12,)&amp;IF(H13&gt;0,A13&amp;I13,)&amp;IF(H14&gt;0,A14&amp;I14,)&amp;IF(H15&gt;0,A15&amp;I15,)&amp;IF(H16&gt;0,A16&amp;I16,)&amp;IF(H17&gt;0,A17&amp;I17,)&amp;IF(H18&gt;0,A18&amp;I18,)&amp;IF(H19&gt;0,A19&amp;I19,)&amp;IF(H20&gt;0,A20&amp;I20,)&amp;IF(H21&gt;0,A21&amp;I21,)&amp;IF(H22&gt;0,A22&amp;I22,)&amp;IF(H23&gt;0,A23&amp;I23,)&amp;IF(H24&gt;0,A24&amp;I24,)&amp;IF(H25&gt;0,A25&amp;I25,)&amp;IF(H26&gt;0,A26&amp;I26,)&amp;IF(H27&gt;0,A27&amp;I27,)&amp;IF(H28&gt;0,A28&amp;I28,)&amp;IF(H29&gt;0,A29&amp;I29,)&amp;IF(H30&gt;0,A30&amp;I30,)&amp;IF(H31&gt;0,A31&amp;I31,)&amp;IF(H32&gt;0,A32&amp;I32,)&amp;IF(H33&gt;0,A33&amp;I33,)&amp;IF(H34&gt;0,A34&amp;I34,)&amp;IF(H35&gt;0,A35&amp;I35,)&amp;IF(H36&gt;0,A36&amp;I36,)&amp;IF(H37&gt;0,A37&amp;I37,)&amp;IF(H38&gt;0,A38&amp;I38,)&amp;IF(H39&gt;0,A39&amp;I39,)&amp;IF(H40&gt;0,A40&amp;I40,)&amp;IF(H41&gt;0,A41&amp;I41,)&amp;IF(H42&gt;0,A42&amp;I42,)&amp;IF(H43&gt;0,A43&amp;I43,)&amp;IF(H44&gt;0,A44&amp;I44,)&amp;IF(H45&gt;0,A45&amp;I45,)&amp;IF(H46&gt;0,A46&amp;I46,)&amp;IF(H47&gt;0,A47&amp;I47,)&amp;IF(H48&gt;0,A48&amp;I48,)</f>
        <v xml:space="preserve">(wiodąca), nauki medyczne  11%, nauki farmaceutyczne  2%, nauki o zdrowiu  84%, nauki prawne  1%, nauki socjologiczne  1%, pedagogika  1%, psychologia  1%, </v>
      </c>
    </row>
    <row r="5" spans="1:18" ht="15" x14ac:dyDescent="0.2">
      <c r="A5" s="9" t="s">
        <v>71</v>
      </c>
      <c r="B5" s="111">
        <f>COUNTIF('Plan studiów'!AQ$19:AQ$102,A5)</f>
        <v>8</v>
      </c>
      <c r="C5">
        <f>SUMIF('Plan studiów'!AQ$19:AQ$102,A5,'Plan studiów'!AR$19:AR$102)</f>
        <v>19</v>
      </c>
      <c r="D5">
        <f>COUNTIF('Plan studiów'!AS$19:AS$102,A5)</f>
        <v>0</v>
      </c>
      <c r="E5">
        <f>SUMIF('Plan studiów'!AS$19:AS$102,A5,'Plan studiów'!AT$19:AT$102)</f>
        <v>0</v>
      </c>
      <c r="F5">
        <f>Tabela1[[#This Row],[Kolumna2]]+Tabela1[[#This Row],[ilosc wystąpień 1]]</f>
        <v>8</v>
      </c>
      <c r="G5">
        <f>Tabela1[[#This Row],[Kolumna3]]+Tabela1[[#This Row],[Kolumna4]]</f>
        <v>19</v>
      </c>
      <c r="H5" s="130">
        <f t="shared" si="0"/>
        <v>0.10584958217270195</v>
      </c>
      <c r="I5" t="str">
        <f t="shared" si="1"/>
        <v xml:space="preserve">11%, </v>
      </c>
      <c r="N5" s="1"/>
      <c r="O5" s="1"/>
      <c r="P5" s="1"/>
      <c r="Q5" s="1"/>
      <c r="R5" s="1"/>
    </row>
    <row r="6" spans="1:18" ht="15" x14ac:dyDescent="0.2">
      <c r="A6" s="9" t="s">
        <v>75</v>
      </c>
      <c r="B6" s="111">
        <f>COUNTIF('Plan studiów'!AQ$19:AQ$102,A6)</f>
        <v>0</v>
      </c>
      <c r="C6">
        <f>SUMIF('Plan studiów'!AQ$19:AQ$102,A6,'Plan studiów'!AR$19:AR$102)</f>
        <v>0</v>
      </c>
      <c r="D6">
        <f>COUNTIF('Plan studiów'!AS$19:AS$102,A6)</f>
        <v>0</v>
      </c>
      <c r="E6">
        <f>SUMIF('Plan studiów'!AS$19:AS$102,A6,'Plan studiów'!AT$19:AT$102)</f>
        <v>0</v>
      </c>
      <c r="F6">
        <f>Tabela1[[#This Row],[Kolumna2]]+Tabela1[[#This Row],[ilosc wystąpień 1]]</f>
        <v>0</v>
      </c>
      <c r="G6">
        <f>Tabela1[[#This Row],[Kolumna3]]+Tabela1[[#This Row],[Kolumna4]]</f>
        <v>0</v>
      </c>
      <c r="H6" s="130">
        <f t="shared" si="0"/>
        <v>0</v>
      </c>
      <c r="I6" t="str">
        <f t="shared" si="1"/>
        <v xml:space="preserve">0%, </v>
      </c>
      <c r="N6" s="1"/>
      <c r="O6" s="1"/>
      <c r="P6" s="1"/>
      <c r="Q6" s="1"/>
      <c r="R6" s="1"/>
    </row>
    <row r="7" spans="1:18" ht="15" x14ac:dyDescent="0.2">
      <c r="A7" s="9" t="s">
        <v>76</v>
      </c>
      <c r="B7" s="111">
        <f>COUNTIF('Plan studiów'!AQ$19:AQ$102,A7)</f>
        <v>0</v>
      </c>
      <c r="C7">
        <f>SUMIF('Plan studiów'!AQ$19:AQ$102,A7,'Plan studiów'!AR$19:AR$102)</f>
        <v>0</v>
      </c>
      <c r="D7">
        <f>COUNTIF('Plan studiów'!AS$19:AS$102,A7)</f>
        <v>0</v>
      </c>
      <c r="E7">
        <f>SUMIF('Plan studiów'!AS$19:AS$102,A7,'Plan studiów'!AT$19:AT$102)</f>
        <v>0</v>
      </c>
      <c r="F7">
        <f>Tabela1[[#This Row],[Kolumna2]]+Tabela1[[#This Row],[ilosc wystąpień 1]]</f>
        <v>0</v>
      </c>
      <c r="G7">
        <f>Tabela1[[#This Row],[Kolumna3]]+Tabela1[[#This Row],[Kolumna4]]</f>
        <v>0</v>
      </c>
      <c r="H7" s="130">
        <f t="shared" si="0"/>
        <v>0</v>
      </c>
      <c r="I7" t="str">
        <f t="shared" si="1"/>
        <v xml:space="preserve">0%, </v>
      </c>
      <c r="N7" s="1"/>
      <c r="O7" s="1"/>
      <c r="P7" s="1"/>
      <c r="Q7" s="1"/>
      <c r="R7" s="1"/>
    </row>
    <row r="8" spans="1:18" ht="15" x14ac:dyDescent="0.2">
      <c r="A8" s="9" t="s">
        <v>70</v>
      </c>
      <c r="B8" s="111">
        <f>COUNTIF('Plan studiów'!AQ$19:AQ$102,A8)</f>
        <v>0</v>
      </c>
      <c r="C8">
        <f>SUMIF('Plan studiów'!AQ$19:AQ$102,A8,'Plan studiów'!AR$19:AR$102)</f>
        <v>0</v>
      </c>
      <c r="D8">
        <f>COUNTIF('Plan studiów'!AS$19:AS$102,A8)</f>
        <v>0</v>
      </c>
      <c r="E8">
        <f>SUMIF('Plan studiów'!AS$19:AS$102,A8,'Plan studiów'!AT$19:AT$102)</f>
        <v>0</v>
      </c>
      <c r="F8">
        <f>Tabela1[[#This Row],[Kolumna2]]+Tabela1[[#This Row],[ilosc wystąpień 1]]</f>
        <v>0</v>
      </c>
      <c r="G8">
        <f>Tabela1[[#This Row],[Kolumna3]]+Tabela1[[#This Row],[Kolumna4]]</f>
        <v>0</v>
      </c>
      <c r="H8" s="130">
        <f t="shared" si="0"/>
        <v>0</v>
      </c>
      <c r="I8" t="str">
        <f t="shared" si="1"/>
        <v xml:space="preserve">0%, </v>
      </c>
      <c r="N8" s="1"/>
      <c r="O8" s="1"/>
      <c r="P8" s="1"/>
      <c r="Q8" s="1"/>
      <c r="R8" s="1"/>
    </row>
    <row r="9" spans="1:18" ht="15" x14ac:dyDescent="0.2">
      <c r="A9" s="9" t="s">
        <v>74</v>
      </c>
      <c r="B9" s="111">
        <f>COUNTIF('Plan studiów'!AQ$19:AQ$102,A9)</f>
        <v>0</v>
      </c>
      <c r="C9">
        <f>SUMIF('Plan studiów'!AQ$19:AQ$102,A9,'Plan studiów'!AR$19:AR$102)</f>
        <v>0</v>
      </c>
      <c r="D9">
        <f>COUNTIF('Plan studiów'!AS$19:AS$102,A9)</f>
        <v>0</v>
      </c>
      <c r="E9">
        <f>SUMIF('Plan studiów'!AS$19:AS$102,A9,'Plan studiów'!AT$19:AT$102)</f>
        <v>0</v>
      </c>
      <c r="F9">
        <f>Tabela1[[#This Row],[Kolumna2]]+Tabela1[[#This Row],[ilosc wystąpień 1]]</f>
        <v>0</v>
      </c>
      <c r="G9">
        <f>Tabela1[[#This Row],[Kolumna3]]+Tabela1[[#This Row],[Kolumna4]]</f>
        <v>0</v>
      </c>
      <c r="H9" s="130">
        <f t="shared" si="0"/>
        <v>0</v>
      </c>
      <c r="I9" t="str">
        <f t="shared" si="1"/>
        <v xml:space="preserve">0%, </v>
      </c>
      <c r="N9" s="1"/>
      <c r="O9" s="1"/>
      <c r="P9" s="1"/>
      <c r="Q9" s="1"/>
      <c r="R9" s="1"/>
    </row>
    <row r="10" spans="1:18" ht="15" x14ac:dyDescent="0.2">
      <c r="A10" s="9" t="s">
        <v>80</v>
      </c>
      <c r="B10" s="111">
        <f>COUNTIF('Plan studiów'!AQ$19:AQ$102,A10)</f>
        <v>0</v>
      </c>
      <c r="C10">
        <f>SUMIF('Plan studiów'!AQ$19:AQ$102,A10,'Plan studiów'!AR$19:AR$102)</f>
        <v>0</v>
      </c>
      <c r="D10">
        <f>COUNTIF('Plan studiów'!AS$19:AS$102,A10)</f>
        <v>0</v>
      </c>
      <c r="E10">
        <f>SUMIF('Plan studiów'!AS$19:AS$102,A10,'Plan studiów'!AT$19:AT$102)</f>
        <v>0</v>
      </c>
      <c r="F10">
        <f>Tabela1[[#This Row],[Kolumna2]]+Tabela1[[#This Row],[ilosc wystąpień 1]]</f>
        <v>0</v>
      </c>
      <c r="G10">
        <f>Tabela1[[#This Row],[Kolumna3]]+Tabela1[[#This Row],[Kolumna4]]</f>
        <v>0</v>
      </c>
      <c r="H10" s="130">
        <f t="shared" si="0"/>
        <v>0</v>
      </c>
      <c r="I10" t="str">
        <f t="shared" si="1"/>
        <v xml:space="preserve">0%, </v>
      </c>
      <c r="N10" s="1"/>
      <c r="O10" s="1"/>
      <c r="P10" s="1"/>
      <c r="Q10" s="1"/>
      <c r="R10" s="1"/>
    </row>
    <row r="11" spans="1:18" ht="15" x14ac:dyDescent="0.2">
      <c r="A11" s="9" t="s">
        <v>77</v>
      </c>
      <c r="B11" s="111">
        <f>COUNTIF('Plan studiów'!AQ$19:AQ$102,A11)</f>
        <v>0</v>
      </c>
      <c r="C11">
        <f>SUMIF('Plan studiów'!AQ$19:AQ$102,A11,'Plan studiów'!AR$19:AR$102)</f>
        <v>0</v>
      </c>
      <c r="D11">
        <f>COUNTIF('Plan studiów'!AS$19:AS$102,A11)</f>
        <v>0</v>
      </c>
      <c r="E11">
        <f>SUMIF('Plan studiów'!AS$19:AS$102,A11,'Plan studiów'!AT$19:AT$102)</f>
        <v>0</v>
      </c>
      <c r="F11">
        <f>Tabela1[[#This Row],[Kolumna2]]+Tabela1[[#This Row],[ilosc wystąpień 1]]</f>
        <v>0</v>
      </c>
      <c r="G11">
        <f>Tabela1[[#This Row],[Kolumna3]]+Tabela1[[#This Row],[Kolumna4]]</f>
        <v>0</v>
      </c>
      <c r="H11" s="130">
        <f t="shared" si="0"/>
        <v>0</v>
      </c>
      <c r="I11" t="str">
        <f t="shared" si="1"/>
        <v xml:space="preserve">0%, </v>
      </c>
      <c r="N11" s="1"/>
      <c r="O11" s="1"/>
      <c r="P11" s="1"/>
      <c r="Q11" s="1"/>
      <c r="R11" s="1"/>
    </row>
    <row r="12" spans="1:18" ht="15" x14ac:dyDescent="0.2">
      <c r="A12" s="9" t="s">
        <v>78</v>
      </c>
      <c r="B12" s="111">
        <f>COUNTIF('Plan studiów'!AQ$19:AQ$102,A12)</f>
        <v>0</v>
      </c>
      <c r="C12">
        <f>SUMIF('Plan studiów'!AQ$19:AQ$102,A12,'Plan studiów'!AR$19:AR$102)</f>
        <v>0</v>
      </c>
      <c r="D12">
        <f>COUNTIF('Plan studiów'!AS$19:AS$102,A12)</f>
        <v>0</v>
      </c>
      <c r="E12">
        <f>SUMIF('Plan studiów'!AS$19:AS$102,A12,'Plan studiów'!AT$19:AT$102)</f>
        <v>0</v>
      </c>
      <c r="F12">
        <f>Tabela1[[#This Row],[Kolumna2]]+Tabela1[[#This Row],[ilosc wystąpień 1]]</f>
        <v>0</v>
      </c>
      <c r="G12">
        <f>Tabela1[[#This Row],[Kolumna3]]+Tabela1[[#This Row],[Kolumna4]]</f>
        <v>0</v>
      </c>
      <c r="H12" s="130">
        <f t="shared" si="0"/>
        <v>0</v>
      </c>
      <c r="I12" t="str">
        <f t="shared" si="1"/>
        <v xml:space="preserve">0%, </v>
      </c>
      <c r="N12" s="1"/>
      <c r="O12" s="1"/>
      <c r="P12" s="1"/>
      <c r="Q12" s="1"/>
      <c r="R12" s="1"/>
    </row>
    <row r="13" spans="1:18" ht="15" x14ac:dyDescent="0.2">
      <c r="A13" s="9" t="s">
        <v>79</v>
      </c>
      <c r="B13" s="111">
        <f>COUNTIF('Plan studiów'!AQ$19:AQ$102,A13)</f>
        <v>0</v>
      </c>
      <c r="C13">
        <f>SUMIF('Plan studiów'!AQ$19:AQ$102,A13,'Plan studiów'!AR$19:AR$102)</f>
        <v>0</v>
      </c>
      <c r="D13">
        <f>COUNTIF('Plan studiów'!AS$19:AS$102,A13)</f>
        <v>0</v>
      </c>
      <c r="E13">
        <f>SUMIF('Plan studiów'!AS$19:AS$102,A13,'Plan studiów'!AT$19:AT$102)</f>
        <v>0</v>
      </c>
      <c r="F13">
        <f>Tabela1[[#This Row],[Kolumna2]]+Tabela1[[#This Row],[ilosc wystąpień 1]]</f>
        <v>0</v>
      </c>
      <c r="G13">
        <f>Tabela1[[#This Row],[Kolumna3]]+Tabela1[[#This Row],[Kolumna4]]</f>
        <v>0</v>
      </c>
      <c r="H13" s="130">
        <f t="shared" si="0"/>
        <v>0</v>
      </c>
      <c r="I13" t="str">
        <f t="shared" si="1"/>
        <v xml:space="preserve">0%, </v>
      </c>
      <c r="N13" s="1"/>
      <c r="O13" s="1"/>
      <c r="P13" s="1"/>
      <c r="Q13" s="1"/>
      <c r="R13" s="1"/>
    </row>
    <row r="14" spans="1:18" ht="15" x14ac:dyDescent="0.2">
      <c r="A14" s="9" t="s">
        <v>81</v>
      </c>
      <c r="B14" s="111">
        <f>COUNTIF('Plan studiów'!AQ$19:AQ$102,A14)</f>
        <v>0</v>
      </c>
      <c r="C14">
        <f>SUMIF('Plan studiów'!AQ$19:AQ$102,A14,'Plan studiów'!AR$19:AR$102)</f>
        <v>0</v>
      </c>
      <c r="D14">
        <f>COUNTIF('Plan studiów'!AS$19:AS$102,A14)</f>
        <v>0</v>
      </c>
      <c r="E14">
        <f>SUMIF('Plan studiów'!AS$19:AS$102,A14,'Plan studiów'!AT$19:AT$102)</f>
        <v>0</v>
      </c>
      <c r="F14">
        <f>Tabela1[[#This Row],[Kolumna2]]+Tabela1[[#This Row],[ilosc wystąpień 1]]</f>
        <v>0</v>
      </c>
      <c r="G14">
        <f>Tabela1[[#This Row],[Kolumna3]]+Tabela1[[#This Row],[Kolumna4]]</f>
        <v>0</v>
      </c>
      <c r="H14" s="130">
        <f t="shared" si="0"/>
        <v>0</v>
      </c>
      <c r="I14" t="str">
        <f t="shared" si="1"/>
        <v xml:space="preserve">0%, </v>
      </c>
      <c r="N14" s="1"/>
      <c r="O14" s="1"/>
      <c r="P14" s="1"/>
      <c r="Q14" s="1"/>
      <c r="R14" s="1"/>
    </row>
    <row r="15" spans="1:18" ht="15" x14ac:dyDescent="0.2">
      <c r="A15" s="9" t="s">
        <v>83</v>
      </c>
      <c r="B15" s="111">
        <f>COUNTIF('Plan studiów'!AQ$19:AQ$102,A15)</f>
        <v>0</v>
      </c>
      <c r="C15">
        <f>SUMIF('Plan studiów'!AQ$19:AQ$102,A15,'Plan studiów'!AR$19:AR$102)</f>
        <v>0</v>
      </c>
      <c r="D15">
        <f>COUNTIF('Plan studiów'!AS$19:AS$102,A15)</f>
        <v>0</v>
      </c>
      <c r="E15">
        <f>SUMIF('Plan studiów'!AS$19:AS$102,A15,'Plan studiów'!AT$19:AT$102)</f>
        <v>0</v>
      </c>
      <c r="F15">
        <f>Tabela1[[#This Row],[Kolumna2]]+Tabela1[[#This Row],[ilosc wystąpień 1]]</f>
        <v>0</v>
      </c>
      <c r="G15">
        <f>Tabela1[[#This Row],[Kolumna3]]+Tabela1[[#This Row],[Kolumna4]]</f>
        <v>0</v>
      </c>
      <c r="H15" s="130">
        <f t="shared" si="0"/>
        <v>0</v>
      </c>
      <c r="I15" t="str">
        <f t="shared" si="1"/>
        <v xml:space="preserve">0%, </v>
      </c>
      <c r="N15" s="1"/>
      <c r="O15" s="1"/>
      <c r="P15" s="1"/>
      <c r="Q15" s="1"/>
      <c r="R15" s="1"/>
    </row>
    <row r="16" spans="1:18" ht="15" x14ac:dyDescent="0.2">
      <c r="A16" s="9" t="s">
        <v>84</v>
      </c>
      <c r="B16" s="111">
        <f>COUNTIF('Plan studiów'!AQ$19:AQ$102,A16)</f>
        <v>0</v>
      </c>
      <c r="C16">
        <f>SUMIF('Plan studiów'!AQ$19:AQ$102,A16,'Plan studiów'!AR$19:AR$102)</f>
        <v>0</v>
      </c>
      <c r="D16">
        <f>COUNTIF('Plan studiów'!AS$19:AS$102,A16)</f>
        <v>0</v>
      </c>
      <c r="E16">
        <f>SUMIF('Plan studiów'!AS$19:AS$102,A16,'Plan studiów'!AT$19:AT$102)</f>
        <v>0</v>
      </c>
      <c r="F16">
        <f>Tabela1[[#This Row],[Kolumna2]]+Tabela1[[#This Row],[ilosc wystąpień 1]]</f>
        <v>0</v>
      </c>
      <c r="G16">
        <f>Tabela1[[#This Row],[Kolumna3]]+Tabela1[[#This Row],[Kolumna4]]</f>
        <v>0</v>
      </c>
      <c r="H16" s="130">
        <f t="shared" si="0"/>
        <v>0</v>
      </c>
      <c r="I16" t="str">
        <f t="shared" si="1"/>
        <v xml:space="preserve">0%, </v>
      </c>
      <c r="N16" s="1"/>
      <c r="O16" s="1"/>
      <c r="P16" s="1"/>
      <c r="Q16" s="1"/>
      <c r="R16" s="1"/>
    </row>
    <row r="17" spans="1:18" ht="15" x14ac:dyDescent="0.2">
      <c r="A17" s="9" t="s">
        <v>85</v>
      </c>
      <c r="B17" s="111">
        <f>COUNTIF('Plan studiów'!AQ$19:AQ$102,A17)</f>
        <v>0</v>
      </c>
      <c r="C17">
        <f>SUMIF('Plan studiów'!AQ$19:AQ$102,A17,'Plan studiów'!AR$19:AR$102)</f>
        <v>0</v>
      </c>
      <c r="D17">
        <f>COUNTIF('Plan studiów'!AS$19:AS$102,A17)</f>
        <v>0</v>
      </c>
      <c r="E17">
        <f>SUMIF('Plan studiów'!AS$19:AS$102,A17,'Plan studiów'!AT$19:AT$102)</f>
        <v>0</v>
      </c>
      <c r="F17">
        <f>Tabela1[[#This Row],[Kolumna2]]+Tabela1[[#This Row],[ilosc wystąpień 1]]</f>
        <v>0</v>
      </c>
      <c r="G17">
        <f>Tabela1[[#This Row],[Kolumna3]]+Tabela1[[#This Row],[Kolumna4]]</f>
        <v>0</v>
      </c>
      <c r="H17" s="130">
        <f t="shared" si="0"/>
        <v>0</v>
      </c>
      <c r="I17" t="str">
        <f t="shared" si="1"/>
        <v xml:space="preserve">0%, </v>
      </c>
      <c r="N17" s="1"/>
      <c r="O17" s="1"/>
      <c r="P17" s="1"/>
      <c r="Q17" s="1"/>
      <c r="R17" s="1"/>
    </row>
    <row r="18" spans="1:18" ht="15" x14ac:dyDescent="0.2">
      <c r="A18" s="9" t="s">
        <v>86</v>
      </c>
      <c r="B18" s="111">
        <f>COUNTIF('Plan studiów'!AQ$19:AQ$102,A18)</f>
        <v>0</v>
      </c>
      <c r="C18">
        <f>SUMIF('Plan studiów'!AQ$19:AQ$102,A18,'Plan studiów'!AR$19:AR$102)</f>
        <v>0</v>
      </c>
      <c r="D18">
        <f>COUNTIF('Plan studiów'!AS$19:AS$102,A18)</f>
        <v>0</v>
      </c>
      <c r="E18">
        <f>SUMIF('Plan studiów'!AS$19:AS$102,A18,'Plan studiów'!AT$19:AT$102)</f>
        <v>0</v>
      </c>
      <c r="F18">
        <f>Tabela1[[#This Row],[Kolumna2]]+Tabela1[[#This Row],[ilosc wystąpień 1]]</f>
        <v>0</v>
      </c>
      <c r="G18">
        <f>Tabela1[[#This Row],[Kolumna3]]+Tabela1[[#This Row],[Kolumna4]]</f>
        <v>0</v>
      </c>
      <c r="H18" s="130">
        <f t="shared" si="0"/>
        <v>0</v>
      </c>
      <c r="I18" t="str">
        <f t="shared" si="1"/>
        <v xml:space="preserve">0%, </v>
      </c>
      <c r="N18" s="1"/>
      <c r="O18" s="1"/>
      <c r="P18" s="1"/>
      <c r="Q18" s="1"/>
      <c r="R18" s="1"/>
    </row>
    <row r="19" spans="1:18" ht="15" x14ac:dyDescent="0.2">
      <c r="A19" s="9" t="s">
        <v>87</v>
      </c>
      <c r="B19" s="111">
        <f>COUNTIF('Plan studiów'!AQ$19:AQ$102,A19)</f>
        <v>0</v>
      </c>
      <c r="C19">
        <f>SUMIF('Plan studiów'!AQ$19:AQ$102,A19,'Plan studiów'!AR$19:AR$102)</f>
        <v>0</v>
      </c>
      <c r="D19">
        <f>COUNTIF('Plan studiów'!AS$19:AS$102,A19)</f>
        <v>0</v>
      </c>
      <c r="E19">
        <f>SUMIF('Plan studiów'!AS$19:AS$102,A19,'Plan studiów'!AT$19:AT$102)</f>
        <v>0</v>
      </c>
      <c r="F19">
        <f>Tabela1[[#This Row],[Kolumna2]]+Tabela1[[#This Row],[ilosc wystąpień 1]]</f>
        <v>0</v>
      </c>
      <c r="G19">
        <f>Tabela1[[#This Row],[Kolumna3]]+Tabela1[[#This Row],[Kolumna4]]</f>
        <v>0</v>
      </c>
      <c r="H19" s="130">
        <f t="shared" si="0"/>
        <v>0</v>
      </c>
      <c r="I19" t="str">
        <f t="shared" si="1"/>
        <v xml:space="preserve">0%, </v>
      </c>
      <c r="N19" s="1"/>
      <c r="O19" s="1"/>
      <c r="P19" s="1"/>
      <c r="Q19" s="1"/>
      <c r="R19" s="1"/>
    </row>
    <row r="20" spans="1:18" ht="15" x14ac:dyDescent="0.2">
      <c r="A20" s="9" t="s">
        <v>88</v>
      </c>
      <c r="B20" s="111">
        <f>COUNTIF('Plan studiów'!AQ$19:AQ$102,A20)</f>
        <v>1</v>
      </c>
      <c r="C20">
        <f>SUMIF('Plan studiów'!AQ$19:AQ$102,A20,'Plan studiów'!AR$19:AR$102)</f>
        <v>3</v>
      </c>
      <c r="D20">
        <f>COUNTIF('Plan studiów'!AS$19:AS$102,A20)</f>
        <v>0</v>
      </c>
      <c r="E20">
        <f>SUMIF('Plan studiów'!AS$19:AS$102,A20,'Plan studiów'!AT$19:AT$102)</f>
        <v>0</v>
      </c>
      <c r="F20">
        <f>Tabela1[[#This Row],[Kolumna2]]+Tabela1[[#This Row],[ilosc wystąpień 1]]</f>
        <v>1</v>
      </c>
      <c r="G20">
        <f>Tabela1[[#This Row],[Kolumna3]]+Tabela1[[#This Row],[Kolumna4]]</f>
        <v>3</v>
      </c>
      <c r="H20" s="130">
        <f t="shared" si="0"/>
        <v>1.6713091922005572E-2</v>
      </c>
      <c r="I20" t="str">
        <f t="shared" si="1"/>
        <v xml:space="preserve">2%, </v>
      </c>
      <c r="N20" s="1"/>
      <c r="O20" s="1"/>
      <c r="P20" s="1"/>
      <c r="Q20" s="1"/>
      <c r="R20" s="1"/>
    </row>
    <row r="21" spans="1:18" ht="15" x14ac:dyDescent="0.2">
      <c r="A21" s="9" t="s">
        <v>89</v>
      </c>
      <c r="B21" s="111">
        <f>COUNTIF('Plan studiów'!AQ$19:AQ$102,A21)</f>
        <v>0</v>
      </c>
      <c r="C21">
        <f>SUMIF('Plan studiów'!AQ$19:AQ$102,A21,'Plan studiów'!AR$19:AR$102)</f>
        <v>0</v>
      </c>
      <c r="D21">
        <f>COUNTIF('Plan studiów'!AS$19:AS$102,A21)</f>
        <v>0</v>
      </c>
      <c r="E21">
        <f>SUMIF('Plan studiów'!AS$19:AS$102,A21,'Plan studiów'!AT$19:AT$102)</f>
        <v>0</v>
      </c>
      <c r="F21">
        <f>Tabela1[[#This Row],[Kolumna2]]+Tabela1[[#This Row],[ilosc wystąpień 1]]</f>
        <v>0</v>
      </c>
      <c r="G21">
        <f>Tabela1[[#This Row],[Kolumna3]]+Tabela1[[#This Row],[Kolumna4]]</f>
        <v>0</v>
      </c>
      <c r="H21" s="130">
        <f t="shared" si="0"/>
        <v>0</v>
      </c>
      <c r="I21" t="str">
        <f t="shared" si="1"/>
        <v xml:space="preserve">0%, </v>
      </c>
      <c r="N21" s="1"/>
      <c r="O21" s="1"/>
      <c r="P21" s="1"/>
      <c r="Q21" s="1"/>
      <c r="R21" s="1"/>
    </row>
    <row r="22" spans="1:18" ht="15" x14ac:dyDescent="0.2">
      <c r="A22" s="9" t="s">
        <v>90</v>
      </c>
      <c r="B22" s="111">
        <f>COUNTIF('Plan studiów'!AQ$19:AQ$102,A22)</f>
        <v>51</v>
      </c>
      <c r="C22">
        <f>SUMIF('Plan studiów'!AQ$19:AQ$102,A22,'Plan studiów'!AR$19:AR$102)</f>
        <v>150</v>
      </c>
      <c r="D22">
        <f>COUNTIF('Plan studiów'!AS$19:AS$102,A22)</f>
        <v>0</v>
      </c>
      <c r="E22">
        <f>SUMIF('Plan studiów'!AS$19:AS$102,A22,'Plan studiów'!AT$19:AT$102)</f>
        <v>0</v>
      </c>
      <c r="F22">
        <f>Tabela1[[#This Row],[Kolumna2]]+Tabela1[[#This Row],[ilosc wystąpień 1]]</f>
        <v>51</v>
      </c>
      <c r="G22">
        <f>Tabela1[[#This Row],[Kolumna3]]+Tabela1[[#This Row],[Kolumna4]]</f>
        <v>150</v>
      </c>
      <c r="H22" s="130">
        <f t="shared" si="0"/>
        <v>0.83565459610027859</v>
      </c>
      <c r="I22" t="str">
        <f t="shared" si="1"/>
        <v xml:space="preserve">84%, </v>
      </c>
      <c r="N22" s="1"/>
      <c r="O22" s="1"/>
      <c r="P22" s="1"/>
      <c r="Q22" s="1"/>
      <c r="R22" s="1"/>
    </row>
    <row r="23" spans="1:18" ht="15" x14ac:dyDescent="0.2">
      <c r="A23" s="9" t="s">
        <v>91</v>
      </c>
      <c r="B23" s="111">
        <f>COUNTIF('Plan studiów'!AQ$19:AQ$102,A23)</f>
        <v>0</v>
      </c>
      <c r="C23">
        <f>SUMIF('Plan studiów'!AQ$19:AQ$102,A23,'Plan studiów'!AR$19:AR$102)</f>
        <v>0</v>
      </c>
      <c r="D23">
        <f>COUNTIF('Plan studiów'!AS$19:AS$102,A23)</f>
        <v>0</v>
      </c>
      <c r="E23">
        <f>SUMIF('Plan studiów'!AS$19:AS$102,A23,'Plan studiów'!AT$19:AT$102)</f>
        <v>0</v>
      </c>
      <c r="F23">
        <f>Tabela1[[#This Row],[Kolumna2]]+Tabela1[[#This Row],[ilosc wystąpień 1]]</f>
        <v>0</v>
      </c>
      <c r="G23">
        <f>Tabela1[[#This Row],[Kolumna3]]+Tabela1[[#This Row],[Kolumna4]]</f>
        <v>0</v>
      </c>
      <c r="H23" s="130">
        <f t="shared" si="0"/>
        <v>0</v>
      </c>
      <c r="I23" t="str">
        <f t="shared" si="1"/>
        <v xml:space="preserve">0%, </v>
      </c>
      <c r="N23" s="1"/>
      <c r="O23" s="1"/>
      <c r="P23" s="1"/>
      <c r="Q23" s="1"/>
      <c r="R23" s="1"/>
    </row>
    <row r="24" spans="1:18" ht="15" x14ac:dyDescent="0.2">
      <c r="A24" s="9" t="s">
        <v>92</v>
      </c>
      <c r="B24" s="111">
        <f>COUNTIF('Plan studiów'!AQ$19:AQ$102,A24)</f>
        <v>0</v>
      </c>
      <c r="C24">
        <f>SUMIF('Plan studiów'!AQ$19:AQ$102,A24,'Plan studiów'!AR$19:AR$102)</f>
        <v>0</v>
      </c>
      <c r="D24">
        <f>COUNTIF('Plan studiów'!AS$19:AS$102,A24)</f>
        <v>0</v>
      </c>
      <c r="E24">
        <f>SUMIF('Plan studiów'!AS$19:AS$102,A24,'Plan studiów'!AT$19:AT$102)</f>
        <v>0</v>
      </c>
      <c r="F24">
        <f>Tabela1[[#This Row],[Kolumna2]]+Tabela1[[#This Row],[ilosc wystąpień 1]]</f>
        <v>0</v>
      </c>
      <c r="G24">
        <f>Tabela1[[#This Row],[Kolumna3]]+Tabela1[[#This Row],[Kolumna4]]</f>
        <v>0</v>
      </c>
      <c r="H24" s="130">
        <f t="shared" si="0"/>
        <v>0</v>
      </c>
      <c r="I24" t="str">
        <f t="shared" si="1"/>
        <v xml:space="preserve">0%, </v>
      </c>
      <c r="N24" s="1"/>
      <c r="O24" s="1"/>
      <c r="P24" s="1"/>
      <c r="Q24" s="1"/>
      <c r="R24" s="1"/>
    </row>
    <row r="25" spans="1:18" ht="15" x14ac:dyDescent="0.2">
      <c r="A25" s="9" t="s">
        <v>93</v>
      </c>
      <c r="B25" s="111">
        <f>COUNTIF('Plan studiów'!AQ$19:AQ$102,A25)</f>
        <v>0</v>
      </c>
      <c r="C25">
        <f>SUMIF('Plan studiów'!AQ$19:AQ$102,A25,'Plan studiów'!AR$19:AR$102)</f>
        <v>0</v>
      </c>
      <c r="D25">
        <f>COUNTIF('Plan studiów'!AS$19:AS$102,A25)</f>
        <v>0</v>
      </c>
      <c r="E25">
        <f>SUMIF('Plan studiów'!AS$19:AS$102,A25,'Plan studiów'!AT$19:AT$102)</f>
        <v>0</v>
      </c>
      <c r="F25">
        <f>Tabela1[[#This Row],[Kolumna2]]+Tabela1[[#This Row],[ilosc wystąpień 1]]</f>
        <v>0</v>
      </c>
      <c r="G25">
        <f>Tabela1[[#This Row],[Kolumna3]]+Tabela1[[#This Row],[Kolumna4]]</f>
        <v>0</v>
      </c>
      <c r="H25" s="130">
        <f t="shared" si="0"/>
        <v>0</v>
      </c>
      <c r="I25" t="str">
        <f t="shared" si="1"/>
        <v xml:space="preserve">0%, </v>
      </c>
      <c r="N25" s="1"/>
      <c r="O25" s="1"/>
      <c r="P25" s="1"/>
      <c r="Q25" s="1"/>
      <c r="R25" s="1"/>
    </row>
    <row r="26" spans="1:18" ht="15" x14ac:dyDescent="0.2">
      <c r="A26" s="9" t="s">
        <v>94</v>
      </c>
      <c r="B26" s="111">
        <f>COUNTIF('Plan studiów'!AQ$19:AQ$102,A26)</f>
        <v>0</v>
      </c>
      <c r="C26">
        <f>SUMIF('Plan studiów'!AQ$19:AQ$102,A26,'Plan studiów'!AR$19:AR$102)</f>
        <v>0</v>
      </c>
      <c r="D26">
        <f>COUNTIF('Plan studiów'!AS$19:AS$102,A26)</f>
        <v>0</v>
      </c>
      <c r="E26">
        <f>SUMIF('Plan studiów'!AS$19:AS$102,A26,'Plan studiów'!AT$19:AT$102)</f>
        <v>0</v>
      </c>
      <c r="F26">
        <f>Tabela1[[#This Row],[Kolumna2]]+Tabela1[[#This Row],[ilosc wystąpień 1]]</f>
        <v>0</v>
      </c>
      <c r="G26">
        <f>Tabela1[[#This Row],[Kolumna3]]+Tabela1[[#This Row],[Kolumna4]]</f>
        <v>0</v>
      </c>
      <c r="H26" s="130">
        <f t="shared" si="0"/>
        <v>0</v>
      </c>
      <c r="I26" t="str">
        <f t="shared" si="1"/>
        <v xml:space="preserve">0%, </v>
      </c>
      <c r="N26" s="1"/>
      <c r="O26" s="1"/>
      <c r="P26" s="1"/>
      <c r="Q26" s="1"/>
      <c r="R26" s="1"/>
    </row>
    <row r="27" spans="1:18" ht="15" x14ac:dyDescent="0.2">
      <c r="A27" s="9" t="s">
        <v>95</v>
      </c>
      <c r="B27" s="111">
        <f>COUNTIF('Plan studiów'!AQ$19:AQ$102,A27)</f>
        <v>0</v>
      </c>
      <c r="C27">
        <f>SUMIF('Plan studiów'!AQ$19:AQ$102,A27,'Plan studiów'!AR$19:AR$102)</f>
        <v>0</v>
      </c>
      <c r="D27">
        <f>COUNTIF('Plan studiów'!AS$19:AS$102,A27)</f>
        <v>0</v>
      </c>
      <c r="E27">
        <f>SUMIF('Plan studiów'!AS$19:AS$102,A27,'Plan studiów'!AT$19:AT$102)</f>
        <v>0</v>
      </c>
      <c r="F27">
        <f>Tabela1[[#This Row],[Kolumna2]]+Tabela1[[#This Row],[ilosc wystąpień 1]]</f>
        <v>0</v>
      </c>
      <c r="G27">
        <f>Tabela1[[#This Row],[Kolumna3]]+Tabela1[[#This Row],[Kolumna4]]</f>
        <v>0</v>
      </c>
      <c r="H27" s="130">
        <f t="shared" si="0"/>
        <v>0</v>
      </c>
      <c r="I27" t="str">
        <f t="shared" si="1"/>
        <v xml:space="preserve">0%, </v>
      </c>
      <c r="N27" s="1"/>
      <c r="O27" s="1"/>
      <c r="P27" s="1"/>
      <c r="Q27" s="1"/>
      <c r="R27" s="1"/>
    </row>
    <row r="28" spans="1:18" ht="15" x14ac:dyDescent="0.2">
      <c r="A28" s="9" t="s">
        <v>96</v>
      </c>
      <c r="B28" s="111">
        <f>COUNTIF('Plan studiów'!AQ$19:AQ$102,A28)</f>
        <v>0</v>
      </c>
      <c r="C28">
        <f>SUMIF('Plan studiów'!AQ$19:AQ$102,A28,'Plan studiów'!AR$19:AR$102)</f>
        <v>0</v>
      </c>
      <c r="D28">
        <f>COUNTIF('Plan studiów'!AS$19:AS$102,A28)</f>
        <v>0</v>
      </c>
      <c r="E28">
        <f>SUMIF('Plan studiów'!AS$19:AS$102,A28,'Plan studiów'!AT$19:AT$102)</f>
        <v>0</v>
      </c>
      <c r="F28">
        <f>Tabela1[[#This Row],[Kolumna2]]+Tabela1[[#This Row],[ilosc wystąpień 1]]</f>
        <v>0</v>
      </c>
      <c r="G28">
        <f>Tabela1[[#This Row],[Kolumna3]]+Tabela1[[#This Row],[Kolumna4]]</f>
        <v>0</v>
      </c>
      <c r="H28" s="130">
        <f t="shared" si="0"/>
        <v>0</v>
      </c>
      <c r="I28" t="str">
        <f t="shared" si="1"/>
        <v xml:space="preserve">0%, </v>
      </c>
      <c r="N28" s="1"/>
      <c r="O28" s="1"/>
      <c r="P28" s="1"/>
      <c r="Q28" s="1"/>
      <c r="R28" s="1"/>
    </row>
    <row r="29" spans="1:18" ht="15" x14ac:dyDescent="0.2">
      <c r="A29" s="9" t="s">
        <v>97</v>
      </c>
      <c r="B29" s="111">
        <f>COUNTIF('Plan studiów'!AQ$19:AQ$102,A29)</f>
        <v>0</v>
      </c>
      <c r="C29">
        <f>SUMIF('Plan studiów'!AQ$19:AQ$102,A29,'Plan studiów'!AR$19:AR$102)</f>
        <v>0</v>
      </c>
      <c r="D29">
        <f>COUNTIF('Plan studiów'!AS$19:AS$102,A29)</f>
        <v>0</v>
      </c>
      <c r="E29">
        <f>SUMIF('Plan studiów'!AS$19:AS$102,A29,'Plan studiów'!AT$19:AT$102)</f>
        <v>0</v>
      </c>
      <c r="F29">
        <f>Tabela1[[#This Row],[Kolumna2]]+Tabela1[[#This Row],[ilosc wystąpień 1]]</f>
        <v>0</v>
      </c>
      <c r="G29">
        <f>Tabela1[[#This Row],[Kolumna3]]+Tabela1[[#This Row],[Kolumna4]]</f>
        <v>0</v>
      </c>
      <c r="H29" s="130">
        <f t="shared" si="0"/>
        <v>0</v>
      </c>
      <c r="I29" t="str">
        <f t="shared" si="1"/>
        <v xml:space="preserve">0%, </v>
      </c>
      <c r="N29" s="1"/>
      <c r="O29" s="1"/>
      <c r="P29" s="1"/>
      <c r="Q29" s="1"/>
      <c r="R29" s="1"/>
    </row>
    <row r="30" spans="1:18" ht="15" x14ac:dyDescent="0.2">
      <c r="A30" s="9" t="s">
        <v>98</v>
      </c>
      <c r="B30" s="111">
        <f>COUNTIF('Plan studiów'!AQ$19:AQ$102,A30)</f>
        <v>0</v>
      </c>
      <c r="C30">
        <f>SUMIF('Plan studiów'!AQ$19:AQ$102,A30,'Plan studiów'!AR$19:AR$102)</f>
        <v>0</v>
      </c>
      <c r="D30">
        <f>COUNTIF('Plan studiów'!AS$19:AS$102,A30)</f>
        <v>0</v>
      </c>
      <c r="E30">
        <f>SUMIF('Plan studiów'!AS$19:AS$102,A30,'Plan studiów'!AT$19:AT$102)</f>
        <v>0</v>
      </c>
      <c r="F30">
        <f>Tabela1[[#This Row],[Kolumna2]]+Tabela1[[#This Row],[ilosc wystąpień 1]]</f>
        <v>0</v>
      </c>
      <c r="G30">
        <f>Tabela1[[#This Row],[Kolumna3]]+Tabela1[[#This Row],[Kolumna4]]</f>
        <v>0</v>
      </c>
      <c r="H30" s="130">
        <f t="shared" si="0"/>
        <v>0</v>
      </c>
      <c r="I30" t="str">
        <f t="shared" si="1"/>
        <v xml:space="preserve">0%, </v>
      </c>
      <c r="N30" s="1"/>
      <c r="O30" s="1"/>
      <c r="P30" s="1"/>
      <c r="Q30" s="1"/>
      <c r="R30" s="1"/>
    </row>
    <row r="31" spans="1:18" ht="15" x14ac:dyDescent="0.2">
      <c r="A31" s="9" t="s">
        <v>99</v>
      </c>
      <c r="B31" s="111">
        <f>COUNTIF('Plan studiów'!AQ$19:AQ$102,A31)</f>
        <v>0</v>
      </c>
      <c r="C31">
        <f>SUMIF('Plan studiów'!AQ$19:AQ$102,A31,'Plan studiów'!AR$19:AR$102)</f>
        <v>0</v>
      </c>
      <c r="D31">
        <f>COUNTIF('Plan studiów'!AS$19:AS$102,A31)</f>
        <v>0</v>
      </c>
      <c r="E31">
        <f>SUMIF('Plan studiów'!AS$19:AS$102,A31,'Plan studiów'!AT$19:AT$102)</f>
        <v>0</v>
      </c>
      <c r="F31">
        <f>Tabela1[[#This Row],[Kolumna2]]+Tabela1[[#This Row],[ilosc wystąpień 1]]</f>
        <v>0</v>
      </c>
      <c r="G31">
        <f>Tabela1[[#This Row],[Kolumna3]]+Tabela1[[#This Row],[Kolumna4]]</f>
        <v>0</v>
      </c>
      <c r="H31" s="130">
        <f t="shared" si="0"/>
        <v>0</v>
      </c>
      <c r="I31" t="str">
        <f t="shared" si="1"/>
        <v xml:space="preserve">0%, </v>
      </c>
      <c r="N31" s="1"/>
      <c r="O31" s="1"/>
      <c r="P31" s="1"/>
      <c r="Q31" s="1"/>
      <c r="R31" s="1"/>
    </row>
    <row r="32" spans="1:18" ht="15" x14ac:dyDescent="0.2">
      <c r="A32" s="9" t="s">
        <v>100</v>
      </c>
      <c r="B32" s="111">
        <f>COUNTIF('Plan studiów'!AQ$19:AQ$102,A32)</f>
        <v>0</v>
      </c>
      <c r="C32">
        <f>SUMIF('Plan studiów'!AQ$19:AQ$102,A32,'Plan studiów'!AR$19:AR$102)</f>
        <v>0</v>
      </c>
      <c r="D32">
        <f>COUNTIF('Plan studiów'!AS$19:AS$102,A32)</f>
        <v>0</v>
      </c>
      <c r="E32">
        <f>SUMIF('Plan studiów'!AS$19:AS$102,A32,'Plan studiów'!AT$19:AT$102)</f>
        <v>0</v>
      </c>
      <c r="F32">
        <f>Tabela1[[#This Row],[Kolumna2]]+Tabela1[[#This Row],[ilosc wystąpień 1]]</f>
        <v>0</v>
      </c>
      <c r="G32">
        <f>Tabela1[[#This Row],[Kolumna3]]+Tabela1[[#This Row],[Kolumna4]]</f>
        <v>0</v>
      </c>
      <c r="H32" s="130">
        <f t="shared" si="0"/>
        <v>0</v>
      </c>
      <c r="I32" t="str">
        <f t="shared" si="1"/>
        <v xml:space="preserve">0%, </v>
      </c>
      <c r="N32" s="1"/>
      <c r="O32" s="1"/>
      <c r="P32" s="1"/>
      <c r="Q32" s="1"/>
      <c r="R32" s="1"/>
    </row>
    <row r="33" spans="1:18" ht="15" x14ac:dyDescent="0.2">
      <c r="A33" s="9" t="s">
        <v>101</v>
      </c>
      <c r="B33" s="111">
        <f>COUNTIF('Plan studiów'!AQ$19:AQ$102,A33)</f>
        <v>2</v>
      </c>
      <c r="C33">
        <f>SUMIF('Plan studiów'!AQ$19:AQ$102,A33,'Plan studiów'!AR$19:AR$102)</f>
        <v>1</v>
      </c>
      <c r="D33">
        <f>COUNTIF('Plan studiów'!AS$19:AS$102,A33)</f>
        <v>0</v>
      </c>
      <c r="E33">
        <f>SUMIF('Plan studiów'!AS$19:AS$102,A33,'Plan studiów'!AT$19:AT$102)</f>
        <v>0</v>
      </c>
      <c r="F33">
        <f>Tabela1[[#This Row],[Kolumna2]]+Tabela1[[#This Row],[ilosc wystąpień 1]]</f>
        <v>2</v>
      </c>
      <c r="G33">
        <f>Tabela1[[#This Row],[Kolumna3]]+Tabela1[[#This Row],[Kolumna4]]</f>
        <v>1</v>
      </c>
      <c r="H33" s="130">
        <f t="shared" si="0"/>
        <v>5.5710306406685237E-3</v>
      </c>
      <c r="I33" t="str">
        <f t="shared" si="1"/>
        <v xml:space="preserve">1%, </v>
      </c>
      <c r="N33" s="1"/>
      <c r="O33" s="1"/>
      <c r="P33" s="1"/>
      <c r="Q33" s="1"/>
      <c r="R33" s="1"/>
    </row>
    <row r="34" spans="1:18" ht="15" x14ac:dyDescent="0.2">
      <c r="A34" s="9" t="s">
        <v>102</v>
      </c>
      <c r="B34" s="111">
        <f>COUNTIF('Plan studiów'!AQ$19:AQ$102,A34)</f>
        <v>1</v>
      </c>
      <c r="C34">
        <f>SUMIF('Plan studiów'!AQ$19:AQ$102,A34,'Plan studiów'!AR$19:AR$102)</f>
        <v>2</v>
      </c>
      <c r="D34">
        <f>COUNTIF('Plan studiów'!AS$19:AS$102,A34)</f>
        <v>0</v>
      </c>
      <c r="E34">
        <f>SUMIF('Plan studiów'!AS$19:AS$102,A34,'Plan studiów'!AT$19:AT$102)</f>
        <v>0</v>
      </c>
      <c r="F34">
        <f>Tabela1[[#This Row],[Kolumna2]]+Tabela1[[#This Row],[ilosc wystąpień 1]]</f>
        <v>1</v>
      </c>
      <c r="G34">
        <f>Tabela1[[#This Row],[Kolumna3]]+Tabela1[[#This Row],[Kolumna4]]</f>
        <v>2</v>
      </c>
      <c r="H34" s="130">
        <f t="shared" si="0"/>
        <v>1.1142061281337047E-2</v>
      </c>
      <c r="I34" t="str">
        <f t="shared" si="1"/>
        <v xml:space="preserve">1%, </v>
      </c>
      <c r="N34" s="1"/>
      <c r="O34" s="1"/>
      <c r="P34" s="1"/>
      <c r="Q34" s="1"/>
      <c r="R34" s="1"/>
    </row>
    <row r="35" spans="1:18" ht="15" x14ac:dyDescent="0.2">
      <c r="A35" s="9" t="s">
        <v>103</v>
      </c>
      <c r="B35" s="111">
        <f>COUNTIF('Plan studiów'!AQ$19:AQ$102,A35)</f>
        <v>1</v>
      </c>
      <c r="C35">
        <f>SUMIF('Plan studiów'!AQ$19:AQ$102,A35,'Plan studiów'!AR$19:AR$102)</f>
        <v>2</v>
      </c>
      <c r="D35">
        <f>COUNTIF('Plan studiów'!AS$19:AS$102,A35)</f>
        <v>0</v>
      </c>
      <c r="E35">
        <f>SUMIF('Plan studiów'!AS$19:AS$102,A35,'Plan studiów'!AT$19:AT$102)</f>
        <v>0</v>
      </c>
      <c r="F35">
        <f>Tabela1[[#This Row],[Kolumna2]]+Tabela1[[#This Row],[ilosc wystąpień 1]]</f>
        <v>1</v>
      </c>
      <c r="G35">
        <f>Tabela1[[#This Row],[Kolumna3]]+Tabela1[[#This Row],[Kolumna4]]</f>
        <v>2</v>
      </c>
      <c r="H35" s="130">
        <f t="shared" si="0"/>
        <v>1.1142061281337047E-2</v>
      </c>
      <c r="I35" t="str">
        <f t="shared" si="1"/>
        <v xml:space="preserve">1%, </v>
      </c>
      <c r="N35" s="1"/>
      <c r="O35" s="1"/>
      <c r="P35" s="1"/>
      <c r="Q35" s="1"/>
      <c r="R35" s="1"/>
    </row>
    <row r="36" spans="1:18" ht="15" x14ac:dyDescent="0.2">
      <c r="A36" s="9" t="s">
        <v>104</v>
      </c>
      <c r="B36" s="111">
        <f>COUNTIF('Plan studiów'!AQ$19:AQ$102,A36)</f>
        <v>0</v>
      </c>
      <c r="C36">
        <f>SUMIF('Plan studiów'!AQ$19:AQ$102,A36,'Plan studiów'!AR$19:AR$102)</f>
        <v>0</v>
      </c>
      <c r="D36">
        <f>COUNTIF('Plan studiów'!AS$19:AS$102,A36)</f>
        <v>0</v>
      </c>
      <c r="E36">
        <f>SUMIF('Plan studiów'!AS$19:AS$102,A36,'Plan studiów'!AT$19:AT$102)</f>
        <v>0</v>
      </c>
      <c r="F36">
        <f>Tabela1[[#This Row],[Kolumna2]]+Tabela1[[#This Row],[ilosc wystąpień 1]]</f>
        <v>0</v>
      </c>
      <c r="G36">
        <f>Tabela1[[#This Row],[Kolumna3]]+Tabela1[[#This Row],[Kolumna4]]</f>
        <v>0</v>
      </c>
      <c r="H36" s="130">
        <f t="shared" si="0"/>
        <v>0</v>
      </c>
      <c r="I36" t="str">
        <f t="shared" si="1"/>
        <v xml:space="preserve">0%, </v>
      </c>
      <c r="N36" s="1"/>
      <c r="O36" s="1"/>
      <c r="P36" s="1"/>
      <c r="Q36" s="1"/>
      <c r="R36" s="1"/>
    </row>
    <row r="37" spans="1:18" ht="15" x14ac:dyDescent="0.2">
      <c r="A37" s="9" t="s">
        <v>105</v>
      </c>
      <c r="B37" s="111">
        <f>COUNTIF('Plan studiów'!AQ$19:AQ$102,A37)</f>
        <v>1</v>
      </c>
      <c r="C37">
        <f>SUMIF('Plan studiów'!AQ$19:AQ$102,A37,'Plan studiów'!AR$19:AR$102)</f>
        <v>2.5</v>
      </c>
      <c r="D37">
        <f>COUNTIF('Plan studiów'!AS$19:AS$102,A37)</f>
        <v>0</v>
      </c>
      <c r="E37">
        <f>SUMIF('Plan studiów'!AS$19:AS$102,A37,'Plan studiów'!AT$19:AT$102)</f>
        <v>0</v>
      </c>
      <c r="F37">
        <f>Tabela1[[#This Row],[Kolumna2]]+Tabela1[[#This Row],[ilosc wystąpień 1]]</f>
        <v>1</v>
      </c>
      <c r="G37">
        <f>Tabela1[[#This Row],[Kolumna3]]+Tabela1[[#This Row],[Kolumna4]]</f>
        <v>2.5</v>
      </c>
      <c r="H37" s="130">
        <f t="shared" si="0"/>
        <v>1.3927576601671309E-2</v>
      </c>
      <c r="I37" t="str">
        <f t="shared" si="1"/>
        <v xml:space="preserve">1%, </v>
      </c>
      <c r="N37" s="1"/>
      <c r="O37" s="1"/>
      <c r="P37" s="1"/>
      <c r="Q37" s="1"/>
      <c r="R37" s="1"/>
    </row>
    <row r="38" spans="1:18" ht="15" x14ac:dyDescent="0.2">
      <c r="A38" s="9" t="s">
        <v>106</v>
      </c>
      <c r="B38" s="111">
        <f>COUNTIF('Plan studiów'!AQ$19:AQ$102,A38)</f>
        <v>0</v>
      </c>
      <c r="C38">
        <f>SUMIF('Plan studiów'!AQ$19:AQ$102,A38,'Plan studiów'!AR$19:AR$102)</f>
        <v>0</v>
      </c>
      <c r="D38">
        <f>COUNTIF('Plan studiów'!AS$19:AS$102,A38)</f>
        <v>0</v>
      </c>
      <c r="E38">
        <f>SUMIF('Plan studiów'!AS$19:AS$102,A38,'Plan studiów'!AT$19:AT$102)</f>
        <v>0</v>
      </c>
      <c r="F38">
        <f>Tabela1[[#This Row],[Kolumna2]]+Tabela1[[#This Row],[ilosc wystąpień 1]]</f>
        <v>0</v>
      </c>
      <c r="G38">
        <f>Tabela1[[#This Row],[Kolumna3]]+Tabela1[[#This Row],[Kolumna4]]</f>
        <v>0</v>
      </c>
      <c r="H38" s="130">
        <f t="shared" si="0"/>
        <v>0</v>
      </c>
      <c r="I38" t="str">
        <f t="shared" si="1"/>
        <v xml:space="preserve">0%, </v>
      </c>
      <c r="N38" s="1"/>
      <c r="O38" s="1"/>
      <c r="P38" s="1"/>
      <c r="Q38" s="1"/>
      <c r="R38" s="1"/>
    </row>
    <row r="39" spans="1:18" ht="15" x14ac:dyDescent="0.2">
      <c r="A39" s="9" t="s">
        <v>107</v>
      </c>
      <c r="B39" s="111">
        <f>COUNTIF('Plan studiów'!AQ$19:AQ$102,A39)</f>
        <v>0</v>
      </c>
      <c r="C39">
        <f>SUMIF('Plan studiów'!AQ$19:AQ$102,A39,'Plan studiów'!AR$19:AR$102)</f>
        <v>0</v>
      </c>
      <c r="D39">
        <f>COUNTIF('Plan studiów'!AS$19:AS$102,A39)</f>
        <v>0</v>
      </c>
      <c r="E39">
        <f>SUMIF('Plan studiów'!AS$19:AS$102,A39,'Plan studiów'!AT$19:AT$102)</f>
        <v>0</v>
      </c>
      <c r="F39">
        <f>Tabela1[[#This Row],[Kolumna2]]+Tabela1[[#This Row],[ilosc wystąpień 1]]</f>
        <v>0</v>
      </c>
      <c r="G39">
        <f>Tabela1[[#This Row],[Kolumna3]]+Tabela1[[#This Row],[Kolumna4]]</f>
        <v>0</v>
      </c>
      <c r="H39" s="130">
        <f t="shared" si="0"/>
        <v>0</v>
      </c>
      <c r="I39" t="str">
        <f t="shared" si="1"/>
        <v xml:space="preserve">0%, </v>
      </c>
      <c r="N39" s="1"/>
      <c r="O39" s="1"/>
      <c r="P39" s="1"/>
      <c r="Q39" s="1"/>
      <c r="R39" s="1"/>
    </row>
    <row r="40" spans="1:18" ht="15" x14ac:dyDescent="0.2">
      <c r="A40" s="9" t="s">
        <v>108</v>
      </c>
      <c r="B40" s="111">
        <f>COUNTIF('Plan studiów'!AQ$19:AQ$102,A40)</f>
        <v>0</v>
      </c>
      <c r="C40">
        <f>SUMIF('Plan studiów'!AQ$19:AQ$102,A40,'Plan studiów'!AR$19:AR$102)</f>
        <v>0</v>
      </c>
      <c r="D40">
        <f>COUNTIF('Plan studiów'!AS$19:AS$102,A40)</f>
        <v>0</v>
      </c>
      <c r="E40">
        <f>SUMIF('Plan studiów'!AS$19:AS$102,A40,'Plan studiów'!AT$19:AT$102)</f>
        <v>0</v>
      </c>
      <c r="F40">
        <f>Tabela1[[#This Row],[Kolumna2]]+Tabela1[[#This Row],[ilosc wystąpień 1]]</f>
        <v>0</v>
      </c>
      <c r="G40">
        <f>Tabela1[[#This Row],[Kolumna3]]+Tabela1[[#This Row],[Kolumna4]]</f>
        <v>0</v>
      </c>
      <c r="H40" s="130">
        <f t="shared" si="0"/>
        <v>0</v>
      </c>
      <c r="I40" t="str">
        <f t="shared" si="1"/>
        <v xml:space="preserve">0%, </v>
      </c>
      <c r="N40" s="1"/>
      <c r="O40" s="1"/>
      <c r="P40" s="1"/>
      <c r="Q40" s="1"/>
      <c r="R40" s="1"/>
    </row>
    <row r="41" spans="1:18" ht="15" x14ac:dyDescent="0.2">
      <c r="A41" s="9" t="s">
        <v>109</v>
      </c>
      <c r="B41" s="111">
        <f>COUNTIF('Plan studiów'!AQ$19:AQ$102,A41)</f>
        <v>0</v>
      </c>
      <c r="C41">
        <f>SUMIF('Plan studiów'!AQ$19:AQ$102,A41,'Plan studiów'!AR$19:AR$102)</f>
        <v>0</v>
      </c>
      <c r="D41">
        <f>COUNTIF('Plan studiów'!AS$19:AS$102,A41)</f>
        <v>0</v>
      </c>
      <c r="E41">
        <f>SUMIF('Plan studiów'!AS$19:AS$102,A41,'Plan studiów'!AT$19:AT$102)</f>
        <v>0</v>
      </c>
      <c r="F41">
        <f>Tabela1[[#This Row],[Kolumna2]]+Tabela1[[#This Row],[ilosc wystąpień 1]]</f>
        <v>0</v>
      </c>
      <c r="G41">
        <f>Tabela1[[#This Row],[Kolumna3]]+Tabela1[[#This Row],[Kolumna4]]</f>
        <v>0</v>
      </c>
      <c r="H41" s="130">
        <f t="shared" si="0"/>
        <v>0</v>
      </c>
      <c r="I41" t="str">
        <f t="shared" si="1"/>
        <v xml:space="preserve">0%, </v>
      </c>
      <c r="N41" s="1"/>
      <c r="O41" s="1"/>
      <c r="P41" s="1"/>
      <c r="Q41" s="1"/>
      <c r="R41" s="1"/>
    </row>
    <row r="42" spans="1:18" ht="15" x14ac:dyDescent="0.2">
      <c r="A42" s="9" t="s">
        <v>110</v>
      </c>
      <c r="B42" s="111">
        <f>COUNTIF('Plan studiów'!AQ$19:AQ$102,A42)</f>
        <v>0</v>
      </c>
      <c r="C42">
        <f>SUMIF('Plan studiów'!AQ$19:AQ$102,A42,'Plan studiów'!AR$19:AR$102)</f>
        <v>0</v>
      </c>
      <c r="D42">
        <f>COUNTIF('Plan studiów'!AS$19:AS$102,A42)</f>
        <v>0</v>
      </c>
      <c r="E42">
        <f>SUMIF('Plan studiów'!AS$19:AS$102,A42,'Plan studiów'!AT$19:AT$102)</f>
        <v>0</v>
      </c>
      <c r="F42">
        <f>Tabela1[[#This Row],[Kolumna2]]+Tabela1[[#This Row],[ilosc wystąpień 1]]</f>
        <v>0</v>
      </c>
      <c r="G42">
        <f>Tabela1[[#This Row],[Kolumna3]]+Tabela1[[#This Row],[Kolumna4]]</f>
        <v>0</v>
      </c>
      <c r="H42" s="130">
        <f t="shared" si="0"/>
        <v>0</v>
      </c>
      <c r="I42" t="str">
        <f t="shared" si="1"/>
        <v xml:space="preserve">0%, </v>
      </c>
      <c r="N42" s="1"/>
      <c r="O42" s="1"/>
      <c r="P42" s="1"/>
      <c r="Q42" s="1"/>
      <c r="R42" s="1"/>
    </row>
    <row r="43" spans="1:18" ht="15" x14ac:dyDescent="0.2">
      <c r="A43" s="9" t="s">
        <v>111</v>
      </c>
      <c r="B43" s="111">
        <f>COUNTIF('Plan studiów'!AQ$19:AQ$102,A43)</f>
        <v>0</v>
      </c>
      <c r="C43">
        <f>SUMIF('Plan studiów'!AQ$19:AQ$102,A43,'Plan studiów'!AR$19:AR$102)</f>
        <v>0</v>
      </c>
      <c r="D43">
        <f>COUNTIF('Plan studiów'!AS$19:AS$102,A43)</f>
        <v>0</v>
      </c>
      <c r="E43">
        <f>SUMIF('Plan studiów'!AS$19:AS$102,A43,'Plan studiów'!AT$19:AT$102)</f>
        <v>0</v>
      </c>
      <c r="F43">
        <f>Tabela1[[#This Row],[Kolumna2]]+Tabela1[[#This Row],[ilosc wystąpień 1]]</f>
        <v>0</v>
      </c>
      <c r="G43">
        <f>Tabela1[[#This Row],[Kolumna3]]+Tabela1[[#This Row],[Kolumna4]]</f>
        <v>0</v>
      </c>
      <c r="H43" s="130">
        <f t="shared" si="0"/>
        <v>0</v>
      </c>
      <c r="I43" t="str">
        <f t="shared" si="1"/>
        <v xml:space="preserve">0%, </v>
      </c>
      <c r="N43" s="1"/>
      <c r="O43" s="1"/>
      <c r="P43" s="1"/>
      <c r="Q43" s="1"/>
      <c r="R43" s="1"/>
    </row>
    <row r="44" spans="1:18" ht="15" x14ac:dyDescent="0.2">
      <c r="A44" s="9" t="s">
        <v>112</v>
      </c>
      <c r="B44" s="111">
        <f>COUNTIF('Plan studiów'!AQ$19:AQ$102,A44)</f>
        <v>0</v>
      </c>
      <c r="C44">
        <f>SUMIF('Plan studiów'!AQ$19:AQ$102,A44,'Plan studiów'!AR$19:AR$102)</f>
        <v>0</v>
      </c>
      <c r="D44">
        <f>COUNTIF('Plan studiów'!AS$19:AS$102,A44)</f>
        <v>0</v>
      </c>
      <c r="E44">
        <f>SUMIF('Plan studiów'!AS$19:AS$102,A44,'Plan studiów'!AT$19:AT$102)</f>
        <v>0</v>
      </c>
      <c r="F44">
        <f>Tabela1[[#This Row],[Kolumna2]]+Tabela1[[#This Row],[ilosc wystąpień 1]]</f>
        <v>0</v>
      </c>
      <c r="G44">
        <f>Tabela1[[#This Row],[Kolumna3]]+Tabela1[[#This Row],[Kolumna4]]</f>
        <v>0</v>
      </c>
      <c r="H44" s="130">
        <f t="shared" si="0"/>
        <v>0</v>
      </c>
      <c r="I44" t="str">
        <f t="shared" si="1"/>
        <v xml:space="preserve">0%, </v>
      </c>
      <c r="N44" s="1"/>
      <c r="O44" s="1"/>
      <c r="P44" s="1"/>
      <c r="Q44" s="1"/>
      <c r="R44" s="1"/>
    </row>
    <row r="45" spans="1:18" ht="15" x14ac:dyDescent="0.2">
      <c r="A45" s="9" t="s">
        <v>113</v>
      </c>
      <c r="B45" s="111">
        <f>COUNTIF('Plan studiów'!AQ$19:AQ$102,A45)</f>
        <v>0</v>
      </c>
      <c r="C45">
        <f>SUMIF('Plan studiów'!AQ$19:AQ$102,A45,'Plan studiów'!AR$19:AR$102)</f>
        <v>0</v>
      </c>
      <c r="D45">
        <f>COUNTIF('Plan studiów'!AS$19:AS$102,A45)</f>
        <v>0</v>
      </c>
      <c r="E45">
        <f>SUMIF('Plan studiów'!AS$19:AS$102,A45,'Plan studiów'!AT$19:AT$102)</f>
        <v>0</v>
      </c>
      <c r="F45">
        <f>Tabela1[[#This Row],[Kolumna2]]+Tabela1[[#This Row],[ilosc wystąpień 1]]</f>
        <v>0</v>
      </c>
      <c r="G45">
        <f>Tabela1[[#This Row],[Kolumna3]]+Tabela1[[#This Row],[Kolumna4]]</f>
        <v>0</v>
      </c>
      <c r="H45" s="130">
        <f t="shared" si="0"/>
        <v>0</v>
      </c>
      <c r="I45" t="str">
        <f t="shared" si="1"/>
        <v xml:space="preserve">0%, </v>
      </c>
      <c r="N45" s="1"/>
      <c r="O45" s="1"/>
      <c r="P45" s="1"/>
      <c r="Q45" s="1"/>
      <c r="R45" s="1"/>
    </row>
    <row r="46" spans="1:18" ht="15" x14ac:dyDescent="0.2">
      <c r="A46" s="9" t="s">
        <v>114</v>
      </c>
      <c r="B46" s="111">
        <f>COUNTIF('Plan studiów'!AQ$19:AQ$102,A46)</f>
        <v>0</v>
      </c>
      <c r="C46">
        <f>SUMIF('Plan studiów'!AQ$19:AQ$102,A46,'Plan studiów'!AR$19:AR$102)</f>
        <v>0</v>
      </c>
      <c r="D46">
        <f>COUNTIF('Plan studiów'!AS$19:AS$102,A46)</f>
        <v>0</v>
      </c>
      <c r="E46">
        <f>SUMIF('Plan studiów'!AS$19:AS$102,A46,'Plan studiów'!AT$19:AT$102)</f>
        <v>0</v>
      </c>
      <c r="F46">
        <f>Tabela1[[#This Row],[Kolumna2]]+Tabela1[[#This Row],[ilosc wystąpień 1]]</f>
        <v>0</v>
      </c>
      <c r="G46">
        <f>Tabela1[[#This Row],[Kolumna3]]+Tabela1[[#This Row],[Kolumna4]]</f>
        <v>0</v>
      </c>
      <c r="H46" s="130">
        <f t="shared" si="0"/>
        <v>0</v>
      </c>
      <c r="I46" t="str">
        <f t="shared" si="1"/>
        <v xml:space="preserve">0%, </v>
      </c>
      <c r="N46" s="1"/>
      <c r="O46" s="1"/>
      <c r="P46" s="1"/>
      <c r="Q46" s="1"/>
      <c r="R46" s="1"/>
    </row>
    <row r="47" spans="1:18" ht="15" x14ac:dyDescent="0.2">
      <c r="A47" s="9" t="s">
        <v>115</v>
      </c>
      <c r="B47" s="111">
        <f>COUNTIF('Plan studiów'!AQ$19:AQ$102,A47)</f>
        <v>0</v>
      </c>
      <c r="C47">
        <f>SUMIF('Plan studiów'!AQ$19:AQ$102,A47,'Plan studiów'!AR$19:AR$102)</f>
        <v>0</v>
      </c>
      <c r="D47">
        <f>COUNTIF('Plan studiów'!AS$19:AS$102,A47)</f>
        <v>0</v>
      </c>
      <c r="E47">
        <f>SUMIF('Plan studiów'!AS$19:AS$102,A47,'Plan studiów'!AT$19:AT$102)</f>
        <v>0</v>
      </c>
      <c r="F47">
        <f>Tabela1[[#This Row],[Kolumna2]]+Tabela1[[#This Row],[ilosc wystąpień 1]]</f>
        <v>0</v>
      </c>
      <c r="G47">
        <f>Tabela1[[#This Row],[Kolumna3]]+Tabela1[[#This Row],[Kolumna4]]</f>
        <v>0</v>
      </c>
      <c r="H47" s="130">
        <f t="shared" si="0"/>
        <v>0</v>
      </c>
      <c r="I47" t="str">
        <f t="shared" si="1"/>
        <v xml:space="preserve">0%, </v>
      </c>
      <c r="N47" s="1"/>
      <c r="O47" s="1"/>
      <c r="P47" s="1"/>
      <c r="Q47" s="1"/>
      <c r="R47" s="1"/>
    </row>
    <row r="48" spans="1:18" ht="15" x14ac:dyDescent="0.2">
      <c r="A48" s="9" t="s">
        <v>116</v>
      </c>
      <c r="B48" s="111">
        <f>COUNTIF('Plan studiów'!AQ$19:AQ$102,A48)</f>
        <v>0</v>
      </c>
      <c r="C48">
        <f>SUMIF('Plan studiów'!AQ$19:AQ$102,A48,'Plan studiów'!AR$19:AR$102)</f>
        <v>0</v>
      </c>
      <c r="D48">
        <f>COUNTIF('Plan studiów'!AS$19:AS$102,A48)</f>
        <v>0</v>
      </c>
      <c r="E48">
        <f>SUMIF('Plan studiów'!AS$19:AS$102,A48,'Plan studiów'!AT$19:AT$102)</f>
        <v>0</v>
      </c>
      <c r="F48">
        <f>Tabela1[[#This Row],[Kolumna2]]+Tabela1[[#This Row],[ilosc wystąpień 1]]</f>
        <v>0</v>
      </c>
      <c r="G48">
        <f>Tabela1[[#This Row],[Kolumna3]]+Tabela1[[#This Row],[Kolumna4]]</f>
        <v>0</v>
      </c>
      <c r="H48" s="130">
        <f t="shared" si="0"/>
        <v>0</v>
      </c>
      <c r="I48" t="str">
        <f t="shared" si="1"/>
        <v xml:space="preserve">0%, </v>
      </c>
      <c r="N48" s="1"/>
      <c r="O48" s="1"/>
      <c r="P48" s="1"/>
      <c r="Q48" s="1"/>
      <c r="R48" s="1"/>
    </row>
    <row r="49" spans="2:18" ht="15" x14ac:dyDescent="0.2">
      <c r="B49" s="127">
        <f>COUNTIF('Plan studiów'!AQ$19:AQ$102,A49)</f>
        <v>0</v>
      </c>
      <c r="C49" s="128">
        <f>SUMIF('Plan studiów'!AQ$19:AQ$102,A49,'Plan studiów'!AR$19:AR$102)</f>
        <v>0</v>
      </c>
      <c r="D49" s="127">
        <f>COUNTIF('Plan studiów'!AS$19:AS$102,A49)</f>
        <v>0</v>
      </c>
      <c r="E49">
        <f>SUMIF('Plan studiów'!AS$19:AS$102,A49,'Plan studiów'!AT$19:AT$102)</f>
        <v>0</v>
      </c>
      <c r="F49">
        <f>Tabela1[[#This Row],[Kolumna2]]+Tabela1[[#This Row],[ilosc wystąpień 1]]</f>
        <v>0</v>
      </c>
      <c r="G49" s="127">
        <f>Tabela1[[#This Row],[Kolumna3]]+Tabela1[[#This Row],[Kolumna4]]</f>
        <v>0</v>
      </c>
      <c r="H49" s="130">
        <f t="shared" si="0"/>
        <v>0</v>
      </c>
      <c r="I49" t="str">
        <f t="shared" si="1"/>
        <v xml:space="preserve">0%, </v>
      </c>
      <c r="N49" s="1"/>
      <c r="O49" s="1"/>
      <c r="P49" s="1"/>
      <c r="Q49" s="1"/>
      <c r="R49" s="1"/>
    </row>
    <row r="50" spans="2:18" x14ac:dyDescent="0.2">
      <c r="N50" s="1"/>
      <c r="O50" s="1"/>
      <c r="P50" s="1"/>
      <c r="Q50" s="1"/>
      <c r="R50" s="1"/>
    </row>
    <row r="51" spans="2:18" x14ac:dyDescent="0.2">
      <c r="N51" s="1"/>
      <c r="O51" s="1"/>
      <c r="P51" s="1"/>
      <c r="Q51" s="1"/>
      <c r="R51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10"/>
  <sheetViews>
    <sheetView workbookViewId="0">
      <selection activeCell="A7" sqref="A7:B32"/>
    </sheetView>
  </sheetViews>
  <sheetFormatPr defaultRowHeight="12.75" x14ac:dyDescent="0.2"/>
  <cols>
    <col min="1" max="1" width="21.140625" customWidth="1"/>
    <col min="2" max="2" width="12" customWidth="1"/>
    <col min="3" max="3" width="14" customWidth="1"/>
    <col min="4" max="4" width="12" customWidth="1"/>
  </cols>
  <sheetData>
    <row r="1" spans="1:4" ht="13.5" thickTop="1" x14ac:dyDescent="0.2">
      <c r="A1" s="338"/>
      <c r="B1" s="339"/>
      <c r="C1" s="339"/>
      <c r="D1" s="340"/>
    </row>
    <row r="2" spans="1:4" ht="24" customHeight="1" x14ac:dyDescent="0.2">
      <c r="A2" s="341" t="s">
        <v>64</v>
      </c>
      <c r="B2" s="342"/>
      <c r="C2" s="342"/>
      <c r="D2" s="343"/>
    </row>
    <row r="3" spans="1:4" ht="13.5" thickBot="1" x14ac:dyDescent="0.25">
      <c r="A3" s="344" t="s">
        <v>76</v>
      </c>
      <c r="B3" s="345"/>
      <c r="C3" s="345"/>
      <c r="D3" s="346"/>
    </row>
    <row r="4" spans="1:4" x14ac:dyDescent="0.2">
      <c r="A4" s="115"/>
      <c r="B4" s="117"/>
      <c r="C4" s="117"/>
      <c r="D4" s="119"/>
    </row>
    <row r="5" spans="1:4" ht="48" x14ac:dyDescent="0.2">
      <c r="A5" s="115" t="s">
        <v>58</v>
      </c>
      <c r="B5" s="117" t="s">
        <v>60</v>
      </c>
      <c r="C5" s="117" t="s">
        <v>61</v>
      </c>
      <c r="D5" s="119" t="s">
        <v>62</v>
      </c>
    </row>
    <row r="6" spans="1:4" ht="13.5" thickBot="1" x14ac:dyDescent="0.25">
      <c r="A6" s="116" t="s">
        <v>59</v>
      </c>
      <c r="B6" s="118"/>
      <c r="C6" s="118"/>
      <c r="D6" s="120"/>
    </row>
    <row r="7" spans="1:4" ht="13.5" thickBot="1" x14ac:dyDescent="0.25">
      <c r="A7" s="121"/>
      <c r="B7" s="122"/>
      <c r="C7" s="122"/>
      <c r="D7" s="123"/>
    </row>
    <row r="8" spans="1:4" ht="13.5" thickBot="1" x14ac:dyDescent="0.25">
      <c r="A8" s="121"/>
      <c r="B8" s="122"/>
      <c r="C8" s="122"/>
      <c r="D8" s="123"/>
    </row>
    <row r="9" spans="1:4" ht="13.5" thickBot="1" x14ac:dyDescent="0.25">
      <c r="A9" s="347" t="s">
        <v>63</v>
      </c>
      <c r="B9" s="348"/>
      <c r="C9" s="124"/>
      <c r="D9" s="125"/>
    </row>
    <row r="10" spans="1:4" ht="13.5" thickTop="1" x14ac:dyDescent="0.2"/>
  </sheetData>
  <mergeCells count="4">
    <mergeCell ref="A1:D1"/>
    <mergeCell ref="A2:D2"/>
    <mergeCell ref="A3:D3"/>
    <mergeCell ref="A9:B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'zlicznaie dyscyp'!$A$2:$A$48</xm:f>
          </x14:formula1>
          <xm:sqref>A3:D3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m 5 Z T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A G b l l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m 5 Z T i i K R 7 g O A A A A E Q A A A B M A H A B G b 3 J t d W x h c y 9 T Z W N 0 a W 9 u M S 5 t I K I Y A C i g F A A A A A A A A A A A A A A A A A A A A A A A A A A A A C t O T S 7 J z M 9 T C I b Q h t Y A U E s B A i 0 A F A A C A A g A B m 5 Z T k e G N B + m A A A A + A A A A B I A A A A A A A A A A A A A A A A A A A A A A E N v b m Z p Z y 9 Q Y W N r Y W d l L n h t b F B L A Q I t A B Q A A g A I A A Z u W U 4 P y u m r p A A A A O k A A A A T A A A A A A A A A A A A A A A A A P I A A A B b Q 2 9 u d G V u d F 9 U e X B l c 1 0 u e G 1 s U E s B A i 0 A F A A C A A g A B m 5 Z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3 z a Z S w G 9 h O n 2 h N u h z o l 8 8 A A A A A A g A A A A A A E G Y A A A A B A A A g A A A A d I 5 6 h S K K f e H m X v 8 + h f h f J 0 Q h f J m T g 1 D / i s I 5 n 9 Q / h C Q A A A A A D o A A A A A C A A A g A A A A i D e D G j T 1 W R t w 6 Y / N 5 L V N X l f C J k 2 g W i D 5 q d m V a V U 3 9 Q 1 Q A A A A E c E t v n K A l h P 6 a C z z h U H X X N 9 0 V o Q z C j m s i R 8 W p D V + 1 K a 3 e 2 H y U B 1 R l B S J g h 4 7 E e j E T y y U L p m f I 0 U 5 y 0 0 a U W 3 I H y w j x 0 X P C L D X J Z f h 7 7 M i t Z V A A A A A J p S o a O 8 h M I o q 3 S N 6 Q M b K N l Q q a s b G a 9 h D e r 4 U U 7 l 2 Q h F Z s e q e x m I L E T Q o e m z I C f t 0 V z o q A P I 7 h N k 3 D X f s m h f 8 A w = = < / D a t a M a s h u p > 
</file>

<file path=customXml/itemProps1.xml><?xml version="1.0" encoding="utf-8"?>
<ds:datastoreItem xmlns:ds="http://schemas.openxmlformats.org/officeDocument/2006/customXml" ds:itemID="{F704AAA3-3C5A-45A1-908C-04D42E36BB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Plan studiów</vt:lpstr>
      <vt:lpstr>zlicznaie dyscyp</vt:lpstr>
      <vt:lpstr>grupy dyscyplin</vt:lpstr>
      <vt:lpstr>'Plan studiów'!Obszar_wydruku</vt:lpstr>
      <vt:lpstr>'Plan studiów'!Tytuły_wydruku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M.W</dc:creator>
  <cp:lastModifiedBy>Użytkownik systemu Windows</cp:lastModifiedBy>
  <cp:lastPrinted>2019-10-16T09:25:08Z</cp:lastPrinted>
  <dcterms:created xsi:type="dcterms:W3CDTF">2011-12-19T10:38:41Z</dcterms:created>
  <dcterms:modified xsi:type="dcterms:W3CDTF">2019-10-16T09:26:19Z</dcterms:modified>
</cp:coreProperties>
</file>